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24555" windowHeight="1176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list'!$G$2</definedName>
    <definedName name="MJ">'Krycí list'!$G$5</definedName>
    <definedName name="Mont">Rekapitulace!$H$14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Položky!$A$1:$G$94</definedName>
    <definedName name="_xlnm.Print_Area" localSheetId="1">Rekapitulace!$A$1:$I$28</definedName>
    <definedName name="PocetMJ">'Krycí list'!$G$6</definedName>
    <definedName name="Poznamka">'Krycí list'!$B$37</definedName>
    <definedName name="Projektant">'Krycí list'!$C$8</definedName>
    <definedName name="PSV">Rekapitulace!$F$14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4525" fullCalcOnLoad="1"/>
</workbook>
</file>

<file path=xl/calcChain.xml><?xml version="1.0" encoding="utf-8"?>
<calcChain xmlns="http://schemas.openxmlformats.org/spreadsheetml/2006/main">
  <c r="BE93" i="3" l="1"/>
  <c r="BD93" i="3"/>
  <c r="BC93" i="3"/>
  <c r="BB93" i="3"/>
  <c r="BA93" i="3"/>
  <c r="G93" i="3"/>
  <c r="BE92" i="3"/>
  <c r="BD92" i="3"/>
  <c r="BC92" i="3"/>
  <c r="BB92" i="3"/>
  <c r="BA92" i="3"/>
  <c r="G92" i="3"/>
  <c r="BE91" i="3"/>
  <c r="BD91" i="3"/>
  <c r="BC91" i="3"/>
  <c r="BB91" i="3"/>
  <c r="BA91" i="3"/>
  <c r="G91" i="3"/>
  <c r="BE90" i="3"/>
  <c r="BC90" i="3"/>
  <c r="BB90" i="3"/>
  <c r="BA90" i="3"/>
  <c r="G90" i="3"/>
  <c r="BD90" i="3" s="1"/>
  <c r="BE89" i="3"/>
  <c r="BC89" i="3"/>
  <c r="BB89" i="3"/>
  <c r="BA89" i="3"/>
  <c r="G89" i="3"/>
  <c r="BD89" i="3" s="1"/>
  <c r="BE88" i="3"/>
  <c r="BE94" i="3" s="1"/>
  <c r="I13" i="2" s="1"/>
  <c r="BC88" i="3"/>
  <c r="BC94" i="3" s="1"/>
  <c r="G13" i="2" s="1"/>
  <c r="BB88" i="3"/>
  <c r="BA88" i="3"/>
  <c r="BA94" i="3" s="1"/>
  <c r="E13" i="2" s="1"/>
  <c r="G88" i="3"/>
  <c r="BD88" i="3" s="1"/>
  <c r="B13" i="2"/>
  <c r="A13" i="2"/>
  <c r="BB94" i="3"/>
  <c r="F13" i="2" s="1"/>
  <c r="G94" i="3"/>
  <c r="C94" i="3"/>
  <c r="BE85" i="3"/>
  <c r="BD85" i="3"/>
  <c r="BC85" i="3"/>
  <c r="BB85" i="3"/>
  <c r="BA85" i="3"/>
  <c r="G85" i="3"/>
  <c r="I12" i="2"/>
  <c r="G12" i="2"/>
  <c r="E12" i="2"/>
  <c r="B12" i="2"/>
  <c r="A12" i="2"/>
  <c r="BE86" i="3"/>
  <c r="BD86" i="3"/>
  <c r="H12" i="2" s="1"/>
  <c r="BC86" i="3"/>
  <c r="BB86" i="3"/>
  <c r="F12" i="2" s="1"/>
  <c r="BA86" i="3"/>
  <c r="G86" i="3"/>
  <c r="C86" i="3"/>
  <c r="BE82" i="3"/>
  <c r="BD82" i="3"/>
  <c r="BC82" i="3"/>
  <c r="BB82" i="3"/>
  <c r="BA82" i="3"/>
  <c r="G82" i="3"/>
  <c r="BE81" i="3"/>
  <c r="BD81" i="3"/>
  <c r="BC81" i="3"/>
  <c r="BB81" i="3"/>
  <c r="BA81" i="3"/>
  <c r="G81" i="3"/>
  <c r="BE80" i="3"/>
  <c r="BD80" i="3"/>
  <c r="BC80" i="3"/>
  <c r="BB80" i="3"/>
  <c r="G80" i="3"/>
  <c r="BA80" i="3" s="1"/>
  <c r="BE79" i="3"/>
  <c r="BD79" i="3"/>
  <c r="BC79" i="3"/>
  <c r="BB79" i="3"/>
  <c r="G79" i="3"/>
  <c r="BA79" i="3" s="1"/>
  <c r="BA83" i="3" s="1"/>
  <c r="E11" i="2" s="1"/>
  <c r="B11" i="2"/>
  <c r="A11" i="2"/>
  <c r="BE83" i="3"/>
  <c r="I11" i="2" s="1"/>
  <c r="BD83" i="3"/>
  <c r="H11" i="2" s="1"/>
  <c r="BC83" i="3"/>
  <c r="G11" i="2" s="1"/>
  <c r="BB83" i="3"/>
  <c r="F11" i="2" s="1"/>
  <c r="G83" i="3"/>
  <c r="C83" i="3"/>
  <c r="BD76" i="3"/>
  <c r="BC76" i="3"/>
  <c r="BB76" i="3"/>
  <c r="BA76" i="3"/>
  <c r="G76" i="3"/>
  <c r="BE76" i="3" s="1"/>
  <c r="BE77" i="3" s="1"/>
  <c r="I10" i="2" s="1"/>
  <c r="BE75" i="3"/>
  <c r="BD75" i="3"/>
  <c r="BC75" i="3"/>
  <c r="BB75" i="3"/>
  <c r="G75" i="3"/>
  <c r="BA75" i="3" s="1"/>
  <c r="BE74" i="3"/>
  <c r="BD74" i="3"/>
  <c r="BC74" i="3"/>
  <c r="BB74" i="3"/>
  <c r="G74" i="3"/>
  <c r="BA74" i="3" s="1"/>
  <c r="BE73" i="3"/>
  <c r="BD73" i="3"/>
  <c r="BC73" i="3"/>
  <c r="BB73" i="3"/>
  <c r="G73" i="3"/>
  <c r="BA73" i="3" s="1"/>
  <c r="BE72" i="3"/>
  <c r="BD72" i="3"/>
  <c r="BC72" i="3"/>
  <c r="BB72" i="3"/>
  <c r="BA72" i="3"/>
  <c r="G72" i="3"/>
  <c r="BE71" i="3"/>
  <c r="BD71" i="3"/>
  <c r="BC71" i="3"/>
  <c r="BB71" i="3"/>
  <c r="BA71" i="3"/>
  <c r="G71" i="3"/>
  <c r="BE70" i="3"/>
  <c r="BD70" i="3"/>
  <c r="BC70" i="3"/>
  <c r="BB70" i="3"/>
  <c r="BA70" i="3"/>
  <c r="G70" i="3"/>
  <c r="BE69" i="3"/>
  <c r="BD69" i="3"/>
  <c r="BC69" i="3"/>
  <c r="BB69" i="3"/>
  <c r="BA69" i="3"/>
  <c r="G69" i="3"/>
  <c r="BE67" i="3"/>
  <c r="BD67" i="3"/>
  <c r="BC67" i="3"/>
  <c r="BB67" i="3"/>
  <c r="G67" i="3"/>
  <c r="BA67" i="3" s="1"/>
  <c r="BE66" i="3"/>
  <c r="BD66" i="3"/>
  <c r="BC66" i="3"/>
  <c r="BB66" i="3"/>
  <c r="G66" i="3"/>
  <c r="BA66" i="3" s="1"/>
  <c r="BE65" i="3"/>
  <c r="BD65" i="3"/>
  <c r="BC65" i="3"/>
  <c r="BB65" i="3"/>
  <c r="G65" i="3"/>
  <c r="BA65" i="3" s="1"/>
  <c r="BE64" i="3"/>
  <c r="BD64" i="3"/>
  <c r="BC64" i="3"/>
  <c r="BB64" i="3"/>
  <c r="BA64" i="3"/>
  <c r="G64" i="3"/>
  <c r="BE63" i="3"/>
  <c r="BD63" i="3"/>
  <c r="BC63" i="3"/>
  <c r="BB63" i="3"/>
  <c r="G63" i="3"/>
  <c r="BA63" i="3" s="1"/>
  <c r="BE62" i="3"/>
  <c r="BD62" i="3"/>
  <c r="BC62" i="3"/>
  <c r="BB62" i="3"/>
  <c r="G62" i="3"/>
  <c r="BA62" i="3" s="1"/>
  <c r="B10" i="2"/>
  <c r="A10" i="2"/>
  <c r="BD77" i="3"/>
  <c r="H10" i="2" s="1"/>
  <c r="BC77" i="3"/>
  <c r="G10" i="2" s="1"/>
  <c r="BB77" i="3"/>
  <c r="F10" i="2" s="1"/>
  <c r="G77" i="3"/>
  <c r="C77" i="3"/>
  <c r="BE59" i="3"/>
  <c r="BD59" i="3"/>
  <c r="BC59" i="3"/>
  <c r="BB59" i="3"/>
  <c r="G59" i="3"/>
  <c r="BA59" i="3" s="1"/>
  <c r="BA60" i="3" s="1"/>
  <c r="E9" i="2" s="1"/>
  <c r="B9" i="2"/>
  <c r="A9" i="2"/>
  <c r="BE60" i="3"/>
  <c r="I9" i="2" s="1"/>
  <c r="BD60" i="3"/>
  <c r="H9" i="2" s="1"/>
  <c r="BC60" i="3"/>
  <c r="G9" i="2" s="1"/>
  <c r="BB60" i="3"/>
  <c r="F9" i="2" s="1"/>
  <c r="G60" i="3"/>
  <c r="C60" i="3"/>
  <c r="BE55" i="3"/>
  <c r="BD55" i="3"/>
  <c r="BC55" i="3"/>
  <c r="BB55" i="3"/>
  <c r="G55" i="3"/>
  <c r="BA55" i="3" s="1"/>
  <c r="BE52" i="3"/>
  <c r="BD52" i="3"/>
  <c r="BC52" i="3"/>
  <c r="BB52" i="3"/>
  <c r="G52" i="3"/>
  <c r="BA52" i="3" s="1"/>
  <c r="BE51" i="3"/>
  <c r="BD51" i="3"/>
  <c r="BC51" i="3"/>
  <c r="BB51" i="3"/>
  <c r="G51" i="3"/>
  <c r="BA51" i="3" s="1"/>
  <c r="BE49" i="3"/>
  <c r="BD49" i="3"/>
  <c r="BC49" i="3"/>
  <c r="BB49" i="3"/>
  <c r="G49" i="3"/>
  <c r="BA49" i="3" s="1"/>
  <c r="BE45" i="3"/>
  <c r="BD45" i="3"/>
  <c r="BC45" i="3"/>
  <c r="BB45" i="3"/>
  <c r="G45" i="3"/>
  <c r="BA45" i="3" s="1"/>
  <c r="BA57" i="3" s="1"/>
  <c r="E8" i="2" s="1"/>
  <c r="B8" i="2"/>
  <c r="A8" i="2"/>
  <c r="BE57" i="3"/>
  <c r="I8" i="2" s="1"/>
  <c r="BD57" i="3"/>
  <c r="H8" i="2" s="1"/>
  <c r="BC57" i="3"/>
  <c r="G8" i="2" s="1"/>
  <c r="BB57" i="3"/>
  <c r="F8" i="2" s="1"/>
  <c r="G57" i="3"/>
  <c r="C57" i="3"/>
  <c r="BE42" i="3"/>
  <c r="BD42" i="3"/>
  <c r="BC42" i="3"/>
  <c r="BB42" i="3"/>
  <c r="G42" i="3"/>
  <c r="BA42" i="3" s="1"/>
  <c r="BE38" i="3"/>
  <c r="BD38" i="3"/>
  <c r="BC38" i="3"/>
  <c r="BB38" i="3"/>
  <c r="G38" i="3"/>
  <c r="BA38" i="3" s="1"/>
  <c r="BE35" i="3"/>
  <c r="BD35" i="3"/>
  <c r="BC35" i="3"/>
  <c r="BB35" i="3"/>
  <c r="G35" i="3"/>
  <c r="BA35" i="3" s="1"/>
  <c r="BE33" i="3"/>
  <c r="BD33" i="3"/>
  <c r="BC33" i="3"/>
  <c r="BB33" i="3"/>
  <c r="G33" i="3"/>
  <c r="BA33" i="3" s="1"/>
  <c r="BE32" i="3"/>
  <c r="BD32" i="3"/>
  <c r="BC32" i="3"/>
  <c r="BB32" i="3"/>
  <c r="BA32" i="3"/>
  <c r="G32" i="3"/>
  <c r="BE30" i="3"/>
  <c r="BD30" i="3"/>
  <c r="BC30" i="3"/>
  <c r="BB30" i="3"/>
  <c r="BA30" i="3"/>
  <c r="G30" i="3"/>
  <c r="BE29" i="3"/>
  <c r="BD29" i="3"/>
  <c r="BC29" i="3"/>
  <c r="BB29" i="3"/>
  <c r="BA29" i="3"/>
  <c r="G29" i="3"/>
  <c r="BE28" i="3"/>
  <c r="BD28" i="3"/>
  <c r="BC28" i="3"/>
  <c r="BB28" i="3"/>
  <c r="BA28" i="3"/>
  <c r="G28" i="3"/>
  <c r="BE25" i="3"/>
  <c r="BD25" i="3"/>
  <c r="BC25" i="3"/>
  <c r="BB25" i="3"/>
  <c r="BA25" i="3"/>
  <c r="G25" i="3"/>
  <c r="BE21" i="3"/>
  <c r="BD21" i="3"/>
  <c r="BC21" i="3"/>
  <c r="BB21" i="3"/>
  <c r="BA21" i="3"/>
  <c r="G21" i="3"/>
  <c r="BE20" i="3"/>
  <c r="BD20" i="3"/>
  <c r="BC20" i="3"/>
  <c r="BB20" i="3"/>
  <c r="G20" i="3"/>
  <c r="BA20" i="3" s="1"/>
  <c r="BE18" i="3"/>
  <c r="BD18" i="3"/>
  <c r="BC18" i="3"/>
  <c r="BB18" i="3"/>
  <c r="G18" i="3"/>
  <c r="BA18" i="3" s="1"/>
  <c r="BE16" i="3"/>
  <c r="BD16" i="3"/>
  <c r="BC16" i="3"/>
  <c r="BB16" i="3"/>
  <c r="G16" i="3"/>
  <c r="BA16" i="3" s="1"/>
  <c r="BE12" i="3"/>
  <c r="BD12" i="3"/>
  <c r="BC12" i="3"/>
  <c r="BB12" i="3"/>
  <c r="G12" i="3"/>
  <c r="BA12" i="3" s="1"/>
  <c r="BE11" i="3"/>
  <c r="BD11" i="3"/>
  <c r="BC11" i="3"/>
  <c r="BB11" i="3"/>
  <c r="G11" i="3"/>
  <c r="BA11" i="3" s="1"/>
  <c r="BE8" i="3"/>
  <c r="BD8" i="3"/>
  <c r="BC8" i="3"/>
  <c r="BB8" i="3"/>
  <c r="BA8" i="3"/>
  <c r="G8" i="3"/>
  <c r="B7" i="2"/>
  <c r="A7" i="2"/>
  <c r="BE43" i="3"/>
  <c r="I7" i="2" s="1"/>
  <c r="I14" i="2" s="1"/>
  <c r="C21" i="1" s="1"/>
  <c r="BD43" i="3"/>
  <c r="H7" i="2" s="1"/>
  <c r="BC43" i="3"/>
  <c r="G7" i="2" s="1"/>
  <c r="G14" i="2" s="1"/>
  <c r="C18" i="1" s="1"/>
  <c r="BB43" i="3"/>
  <c r="F7" i="2" s="1"/>
  <c r="G43" i="3"/>
  <c r="C43" i="3"/>
  <c r="E4" i="3"/>
  <c r="C4" i="3"/>
  <c r="F3" i="3"/>
  <c r="C3" i="3"/>
  <c r="C2" i="2"/>
  <c r="C1" i="2"/>
  <c r="F33" i="1"/>
  <c r="C33" i="1"/>
  <c r="C31" i="1"/>
  <c r="C9" i="1"/>
  <c r="G7" i="1"/>
  <c r="D2" i="1"/>
  <c r="C2" i="1"/>
  <c r="F14" i="2" l="1"/>
  <c r="C16" i="1" s="1"/>
  <c r="BA43" i="3"/>
  <c r="E7" i="2" s="1"/>
  <c r="E14" i="2" s="1"/>
  <c r="BA77" i="3"/>
  <c r="E10" i="2" s="1"/>
  <c r="BD94" i="3"/>
  <c r="H13" i="2" s="1"/>
  <c r="H14" i="2" s="1"/>
  <c r="C17" i="1" s="1"/>
  <c r="C15" i="1" l="1"/>
  <c r="C19" i="1" s="1"/>
  <c r="C22" i="1" s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<sst xmlns="http://schemas.openxmlformats.org/spreadsheetml/2006/main" count="319" uniqueCount="217">
  <si>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</si>
  <si>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</si>
  <si>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</si>
  <si>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</si>
  <si>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</si>
  <si>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</si>
  <si>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</si>
  <si>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</si>
  <si>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</si>
  <si>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</si>
  <si>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</si>
  <si>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</si>
  <si>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</si>
  <si>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</si>
  <si>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</si>
  <si>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</si>
  <si>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</si>
  <si>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</si>
  <si>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</si>
  <si>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</si>
  <si>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</si>
  <si>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</si>
  <si>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</si>
  <si>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</si>
  <si>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</si>
  <si>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</si>
  <si>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</si>
  <si>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</si>
  <si>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</si>
  <si>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</si>
  <si>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</si>
  <si>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</si>
  <si>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</si>
  <si>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</si>
  <si>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</si>
  <si>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</si>
  <si>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</si>
  <si>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</si>
  <si>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</si>
  <si>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</si>
  <si>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</si>
  <si>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</si>
  <si>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</si>
  <si>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</si>
  <si>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</si>
  <si>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</si>
  <si>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</si>
  <si>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</si>
  <si>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</si>
  <si>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</si>
  <si>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</si>
  <si>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</si>
  <si>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</si>
  <si>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</si>
  <si>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</si>
  <si>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</si>
  <si>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</si>
  <si>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</si>
  <si>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</si>
  <si>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</si>
  <si>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</si>
  <si>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</si>
  <si>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</si>
  <si>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</si>
  <si>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</si>
  <si>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</si>
  <si>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</si>
  <si>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</si>
  <si>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</si>
  <si>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</si>
  <si>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2019092111</t>
  </si>
  <si>
    <t>Stav. úpravy - rekonstr.budov A a B Domov Horizont</t>
  </si>
  <si>
    <t>01</t>
  </si>
  <si>
    <t>Objekt A</t>
  </si>
  <si>
    <t>D.1.4.1.b</t>
  </si>
  <si>
    <t>ZDRAVOTECHNIKA - PŘELOŽKA VENK. VODOVODU</t>
  </si>
  <si>
    <t>113106121R00</t>
  </si>
  <si>
    <t xml:space="preserve">Rozebrání dlažeb z betonových dlaždic na sucho </t>
  </si>
  <si>
    <t>m2</t>
  </si>
  <si>
    <t>4*4</t>
  </si>
  <si>
    <t>113107123R00</t>
  </si>
  <si>
    <t xml:space="preserve">Odstranění podkladu pl. 200 m2,kam.drcené tl.30 cm </t>
  </si>
  <si>
    <t>132202101U00</t>
  </si>
  <si>
    <t xml:space="preserve">Hloub rýh š 0,6 m soudr hor 3 ručně </t>
  </si>
  <si>
    <t>m3</t>
  </si>
  <si>
    <t>6*0,6*1,55</t>
  </si>
  <si>
    <t>4*0,6*1,55</t>
  </si>
  <si>
    <t>132202201U00</t>
  </si>
  <si>
    <t xml:space="preserve">Hloub rýh š 2 m soudrž hor 3 ručně </t>
  </si>
  <si>
    <t>7*1,5*1,55</t>
  </si>
  <si>
    <t>132202209U00</t>
  </si>
  <si>
    <t xml:space="preserve">Příplatek za lepivost 3 hor </t>
  </si>
  <si>
    <t>14,88+16,275</t>
  </si>
  <si>
    <t>133201109R00</t>
  </si>
  <si>
    <t xml:space="preserve">Příplatek za lepivost - hloubení šachet v hor.3 </t>
  </si>
  <si>
    <t>133202011U00</t>
  </si>
  <si>
    <t xml:space="preserve">Hloub šachet 4 m2 soudr hor 3 ručně </t>
  </si>
  <si>
    <t>V položce je kalkulováno i svislé přemístění výkopku.</t>
  </si>
  <si>
    <t>2*2*1,7</t>
  </si>
  <si>
    <t>151101101R00</t>
  </si>
  <si>
    <t xml:space="preserve">Pažení a rozepření stěn rýh - příložné - hl. do 2m </t>
  </si>
  <si>
    <t>Odstranění pažení a rozepření se oceňuje samostatně.</t>
  </si>
  <si>
    <t>17*1,55*2</t>
  </si>
  <si>
    <t>151101111R00</t>
  </si>
  <si>
    <t xml:space="preserve">Odstranění paženi stěn rýh - příložné - hl. do 2 m </t>
  </si>
  <si>
    <t>161101101R00</t>
  </si>
  <si>
    <t xml:space="preserve">Svislé přemístění výkopku z hor.1-4 do 2,5 m </t>
  </si>
  <si>
    <t>162601102R00</t>
  </si>
  <si>
    <t xml:space="preserve">Vodorovné přemístění výkopku z hor.1-4 do 5000 m </t>
  </si>
  <si>
    <t>2,1+8,4</t>
  </si>
  <si>
    <t>167101101R00</t>
  </si>
  <si>
    <t xml:space="preserve">Nakládání výkopku z hor.1-4 v množství do 100 m3 </t>
  </si>
  <si>
    <t>171201201RT1</t>
  </si>
  <si>
    <t>Uložení sypaniny na skládku včetně poplatku za skládku</t>
  </si>
  <si>
    <t>V položce je zahrnut i poplatek za skládku pro zeminu tř.1-4 ve výši 50 Kč/m3</t>
  </si>
  <si>
    <t>174101101R00</t>
  </si>
  <si>
    <t xml:space="preserve">Zásyp jam, rýh, šachet se zhutněním </t>
  </si>
  <si>
    <t>Položka obsahuje i přemístění materiálu pro zásyp ze vzdálenosti do 10 m od okraje zásypu.</t>
  </si>
  <si>
    <t>14,88+16,275+13,6-10,5</t>
  </si>
  <si>
    <t>175101101R00</t>
  </si>
  <si>
    <t xml:space="preserve">Obsyp potrubí bez prohození sypaniny </t>
  </si>
  <si>
    <t>Je-li pro obsyp použit jiný materiál než vytěžená sypanina, oceňuje se ve specifikaci. Ztratné se doporučuje ve výši 1%.</t>
  </si>
  <si>
    <t>19,5*0,6*0,4</t>
  </si>
  <si>
    <t>15,5*0,6*0,4</t>
  </si>
  <si>
    <t>583312004</t>
  </si>
  <si>
    <t>Kamenivo těžené frakce  0/4  B Jihomor. kraj</t>
  </si>
  <si>
    <t>T</t>
  </si>
  <si>
    <t>4</t>
  </si>
  <si>
    <t>Vodorovné konstrukce</t>
  </si>
  <si>
    <t>451572111R00</t>
  </si>
  <si>
    <t xml:space="preserve">Lože pod potrubí z kameniva těženého 0 - 4 mm </t>
  </si>
  <si>
    <t>Položka je určena pro práce v otevřeném výkopu, pro práce ve štole se k položce používá příplatek 45154-1192.</t>
  </si>
  <si>
    <t>19,5*0,6*0,1</t>
  </si>
  <si>
    <t>15,5*0,6*0,1</t>
  </si>
  <si>
    <t>451576111R00</t>
  </si>
  <si>
    <t xml:space="preserve">Podkladní vrstva ze štěrkopísku do 20 cm </t>
  </si>
  <si>
    <t>32</t>
  </si>
  <si>
    <t>451577777R00</t>
  </si>
  <si>
    <t xml:space="preserve">Podklad pod dlažbu z kameniva těženého tl.do 10 cm </t>
  </si>
  <si>
    <t>452313121R00</t>
  </si>
  <si>
    <t xml:space="preserve">Bloky pro potrubí z betonu B 10 </t>
  </si>
  <si>
    <t>8*0,0441</t>
  </si>
  <si>
    <t>1*0,0567</t>
  </si>
  <si>
    <t>452353101R00</t>
  </si>
  <si>
    <t xml:space="preserve">Bednění bloků pod potrubí </t>
  </si>
  <si>
    <t>9*0,35</t>
  </si>
  <si>
    <t>5</t>
  </si>
  <si>
    <t>Komunikace</t>
  </si>
  <si>
    <t>596211211U00</t>
  </si>
  <si>
    <t xml:space="preserve">Klad zámk dl tl80 skA&lt;100m2 chodník </t>
  </si>
  <si>
    <t>8</t>
  </si>
  <si>
    <t>Trubní vedení</t>
  </si>
  <si>
    <t>850245121R00</t>
  </si>
  <si>
    <t xml:space="preserve">Výřez nebo výsek na potrubí litinovém DN 80 </t>
  </si>
  <si>
    <t>kus</t>
  </si>
  <si>
    <t>857242121R00</t>
  </si>
  <si>
    <t xml:space="preserve">Montáž tvarovek litin. jednoos.přír. výkop DN 80 </t>
  </si>
  <si>
    <t>891241111R00</t>
  </si>
  <si>
    <t xml:space="preserve">Montáž vodovodních šoupátek ve výkopu DN 80 </t>
  </si>
  <si>
    <t>892241111R00</t>
  </si>
  <si>
    <t xml:space="preserve">Tlaková zkouška vodovodního potrubí DN 80 </t>
  </si>
  <si>
    <t>m</t>
  </si>
  <si>
    <t>892273111R00</t>
  </si>
  <si>
    <t xml:space="preserve">Desinfekce vodovodního potrubí DN 125 </t>
  </si>
  <si>
    <t>899401112R00</t>
  </si>
  <si>
    <t xml:space="preserve">Osazení poklopů litinových šoupátkových </t>
  </si>
  <si>
    <t>V položkách osazení poklopů jsou zakalkulovány i náklady na jejich podezdění.  V položkách nejsou zakalkulovány náklady na dodání poklopů; Tyto náklady se oceňují ve specifikaci. Ztratné se nestanoví.</t>
  </si>
  <si>
    <t>422 3</t>
  </si>
  <si>
    <t xml:space="preserve">Zemní souprava teleskop.  1,2-1,8m </t>
  </si>
  <si>
    <t>422 4</t>
  </si>
  <si>
    <t xml:space="preserve">Poklop litinový šoupátkový </t>
  </si>
  <si>
    <t>722 5</t>
  </si>
  <si>
    <t>Spojka hrdlová litinová přímá DN80 pro různé materiály</t>
  </si>
  <si>
    <t>870 11</t>
  </si>
  <si>
    <t xml:space="preserve">Trasová fólie š. 200 mm </t>
  </si>
  <si>
    <t>870 12</t>
  </si>
  <si>
    <t xml:space="preserve">Signalizační vodič CYKY 6 mm2 </t>
  </si>
  <si>
    <t>M</t>
  </si>
  <si>
    <t>870 20</t>
  </si>
  <si>
    <t xml:space="preserve">Gedetické zaměření </t>
  </si>
  <si>
    <t>kpl</t>
  </si>
  <si>
    <t>42223647</t>
  </si>
  <si>
    <t>Šoupátko přírub. vodárenské PN 16  DN 80</t>
  </si>
  <si>
    <t>900      RT3</t>
  </si>
  <si>
    <t>Hzs - nezmeřitelné práce   čl.17-1a Práce v tarifní třídě 6</t>
  </si>
  <si>
    <t>hodina</t>
  </si>
  <si>
    <t>96</t>
  </si>
  <si>
    <t>Bourání konstrukcí</t>
  </si>
  <si>
    <t>979081111R00</t>
  </si>
  <si>
    <t xml:space="preserve">Odvoz suti a vybour. hmot na skládku do 1 km </t>
  </si>
  <si>
    <t>t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</si>
  <si>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</si>
  <si>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</si>
  <si>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</si>
  <si>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</si>
  <si>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979999996R00</t>
  </si>
  <si>
    <t xml:space="preserve">Poplatek za skládku suti a vybouraných hmot </t>
  </si>
  <si>
    <t>99</t>
  </si>
  <si>
    <t>Staveništní přesun hmot</t>
  </si>
  <si>
    <t>998276101R00</t>
  </si>
  <si>
    <t xml:space="preserve">Přesun hmot, trubní vedení plastová, otevř. výkop </t>
  </si>
  <si>
    <t>M23</t>
  </si>
  <si>
    <t>Montáže potrubí</t>
  </si>
  <si>
    <t>230180027R00</t>
  </si>
  <si>
    <t xml:space="preserve">Montáž trub z plastických hmot PE, PP, 90 x 8,2 </t>
  </si>
  <si>
    <t>230180071R00</t>
  </si>
  <si>
    <t xml:space="preserve">Montáž trubních dílů PE, PP, DN 90 x 8,2 </t>
  </si>
  <si>
    <t>230 11</t>
  </si>
  <si>
    <t xml:space="preserve">Lemový nákružek 90 PE100, SDR17 s ocel. přírubou </t>
  </si>
  <si>
    <t>28613040.M</t>
  </si>
  <si>
    <t>Elektrokoleno 45° d  90 mm PE 100</t>
  </si>
  <si>
    <t>28613106.M</t>
  </si>
  <si>
    <t>Elektrospojka d  90 mm SDR 11 PE 100 ELGEF Plus</t>
  </si>
  <si>
    <t>28613617</t>
  </si>
  <si>
    <t>Trubka PE100, SDR17 90x5,4 mm voda ochr.vrstva z PP, signal.vodič</t>
  </si>
  <si>
    <t>DOMOV HORIZONT p.o.</t>
  </si>
  <si>
    <t>PROJEKTIS, s.r.o.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</si>
</sst>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5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G23" sqref="G2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 t="str">
        <f>Rekapitulace!H1</f>
        <v>D.1.4.1.b</v>
      </c>
      <c r="D2" s="5" t="str">
        <f>Rekapitulace!G2</f>
        <v>ZDRAVOTECHNIKA - PŘELOŽKA VENK. VODOVODU</v>
      </c>
      <c r="E2" s="6"/>
      <c r="F2" s="7" t="s">
        <v>2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 x14ac:dyDescent="0.2">
      <c r="A5" s="17" t="s">
        <v>72</v>
      </c>
      <c r="B5" s="18"/>
      <c r="C5" s="19" t="s">
        <v>73</v>
      </c>
      <c r="D5" s="20"/>
      <c r="E5" s="18"/>
      <c r="F5" s="13" t="s">
        <v>7</v>
      </c>
      <c r="G5" s="14"/>
    </row>
    <row r="6" spans="1:57" ht="12.95" customHeight="1" x14ac:dyDescent="0.2">
      <c r="A6" s="15" t="s">
        <v>8</v>
      </c>
      <c r="B6" s="10"/>
      <c r="C6" s="11" t="s">
        <v>9</v>
      </c>
      <c r="D6" s="11"/>
      <c r="E6" s="12"/>
      <c r="F6" s="21" t="s">
        <v>10</v>
      </c>
      <c r="G6" s="22">
        <v>0</v>
      </c>
      <c r="O6" s="23"/>
    </row>
    <row r="7" spans="1:57" ht="12.95" customHeight="1" x14ac:dyDescent="0.2">
      <c r="A7" s="24" t="s">
        <v>70</v>
      </c>
      <c r="B7" s="25"/>
      <c r="C7" s="26" t="s">
        <v>71</v>
      </c>
      <c r="D7" s="27"/>
      <c r="E7" s="27"/>
      <c r="F7" s="28" t="s">
        <v>11</v>
      </c>
      <c r="G7" s="22">
        <f>IF(PocetMJ=0,,ROUND((F30+F32)/PocetMJ,1))</f>
        <v>0</v>
      </c>
    </row>
    <row r="8" spans="1:57" x14ac:dyDescent="0.2">
      <c r="A8" s="29" t="s">
        <v>12</v>
      </c>
      <c r="B8" s="13"/>
      <c r="C8" s="30" t="s">
        <v>216</v>
      </c>
      <c r="D8" s="30"/>
      <c r="E8" s="31"/>
      <c r="F8" s="32" t="s">
        <v>13</v>
      </c>
      <c r="G8" s="33"/>
      <c r="H8" s="34"/>
      <c r="I8" s="35"/>
    </row>
    <row r="9" spans="1:57" x14ac:dyDescent="0.2">
      <c r="A9" s="29" t="s">
        <v>14</v>
      </c>
      <c r="B9" s="13"/>
      <c r="C9" s="30" t="str">
        <f>Projektant</f>
        <v>PROJEKTIS, s.r.o.</v>
      </c>
      <c r="D9" s="30"/>
      <c r="E9" s="31"/>
      <c r="F9" s="13"/>
      <c r="G9" s="36"/>
      <c r="H9" s="37"/>
    </row>
    <row r="10" spans="1:57" x14ac:dyDescent="0.2">
      <c r="A10" s="29" t="s">
        <v>15</v>
      </c>
      <c r="B10" s="13"/>
      <c r="C10" s="30" t="s">
        <v>215</v>
      </c>
      <c r="D10" s="30"/>
      <c r="E10" s="30"/>
      <c r="F10" s="38"/>
      <c r="G10" s="39"/>
      <c r="H10" s="40"/>
    </row>
    <row r="11" spans="1:57" ht="13.5" customHeight="1" x14ac:dyDescent="0.2">
      <c r="A11" s="29" t="s">
        <v>16</v>
      </c>
      <c r="B11" s="13"/>
      <c r="C11" s="30"/>
      <c r="D11" s="30"/>
      <c r="E11" s="30"/>
      <c r="F11" s="41" t="s">
        <v>17</v>
      </c>
      <c r="G11" s="42">
        <v>2019092111</v>
      </c>
      <c r="H11" s="37"/>
      <c r="BA11" s="43"/>
      <c r="BB11" s="43"/>
      <c r="BC11" s="43"/>
      <c r="BD11" s="43"/>
      <c r="BE11" s="43"/>
    </row>
    <row r="12" spans="1:57" ht="12.75" customHeight="1" x14ac:dyDescent="0.2">
      <c r="A12" s="44" t="s">
        <v>18</v>
      </c>
      <c r="B12" s="10"/>
      <c r="C12" s="45"/>
      <c r="D12" s="45"/>
      <c r="E12" s="45"/>
      <c r="F12" s="46" t="s">
        <v>19</v>
      </c>
      <c r="G12" s="47"/>
      <c r="H12" s="37"/>
    </row>
    <row r="13" spans="1:57" ht="28.5" customHeight="1" thickBot="1" x14ac:dyDescent="0.25">
      <c r="A13" s="48" t="s">
        <v>20</v>
      </c>
      <c r="B13" s="49"/>
      <c r="C13" s="49"/>
      <c r="D13" s="49"/>
      <c r="E13" s="50"/>
      <c r="F13" s="50"/>
      <c r="G13" s="51"/>
      <c r="H13" s="37"/>
    </row>
    <row r="14" spans="1:57" ht="17.25" customHeight="1" thickBot="1" x14ac:dyDescent="0.25">
      <c r="A14" s="52" t="s">
        <v>21</v>
      </c>
      <c r="B14" s="53"/>
      <c r="C14" s="54"/>
      <c r="D14" s="55" t="s">
        <v>22</v>
      </c>
      <c r="E14" s="56"/>
      <c r="F14" s="56"/>
      <c r="G14" s="54"/>
    </row>
    <row r="15" spans="1:57" ht="15.95" customHeight="1" x14ac:dyDescent="0.2">
      <c r="A15" s="57"/>
      <c r="B15" s="58" t="s">
        <v>23</v>
      </c>
      <c r="C15" s="59">
        <f>HSV</f>
        <v>215634.33309</v>
      </c>
      <c r="D15" s="60"/>
      <c r="E15" s="61"/>
      <c r="F15" s="62"/>
      <c r="G15" s="59"/>
    </row>
    <row r="16" spans="1:57" ht="15.95" customHeight="1" x14ac:dyDescent="0.2">
      <c r="A16" s="57" t="s">
        <v>24</v>
      </c>
      <c r="B16" s="58" t="s">
        <v>25</v>
      </c>
      <c r="C16" s="59">
        <f>PSV</f>
        <v>0</v>
      </c>
      <c r="D16" s="9"/>
      <c r="E16" s="63"/>
      <c r="F16" s="64"/>
      <c r="G16" s="59"/>
    </row>
    <row r="17" spans="1:7" ht="15.95" customHeight="1" x14ac:dyDescent="0.2">
      <c r="A17" s="57" t="s">
        <v>26</v>
      </c>
      <c r="B17" s="58" t="s">
        <v>27</v>
      </c>
      <c r="C17" s="59">
        <f>Mont</f>
        <v>15936</v>
      </c>
      <c r="D17" s="9"/>
      <c r="E17" s="63"/>
      <c r="F17" s="64"/>
      <c r="G17" s="59"/>
    </row>
    <row r="18" spans="1:7" ht="15.95" customHeight="1" x14ac:dyDescent="0.2">
      <c r="A18" s="65" t="s">
        <v>28</v>
      </c>
      <c r="B18" s="66" t="s">
        <v>29</v>
      </c>
      <c r="C18" s="59">
        <f>Dodavka</f>
        <v>14651.470000000001</v>
      </c>
      <c r="D18" s="9"/>
      <c r="E18" s="63"/>
      <c r="F18" s="64"/>
      <c r="G18" s="59"/>
    </row>
    <row r="19" spans="1:7" ht="15.95" customHeight="1" x14ac:dyDescent="0.2">
      <c r="A19" s="67" t="s">
        <v>30</v>
      </c>
      <c r="B19" s="58"/>
      <c r="C19" s="59">
        <f>SUM(C15:C18)</f>
        <v>246221.80309</v>
      </c>
      <c r="D19" s="9"/>
      <c r="E19" s="63"/>
      <c r="F19" s="64"/>
      <c r="G19" s="59"/>
    </row>
    <row r="20" spans="1:7" ht="15.95" customHeight="1" x14ac:dyDescent="0.2">
      <c r="A20" s="67"/>
      <c r="B20" s="58"/>
      <c r="C20" s="59"/>
      <c r="D20" s="9"/>
      <c r="E20" s="63"/>
      <c r="F20" s="64"/>
      <c r="G20" s="59"/>
    </row>
    <row r="21" spans="1:7" ht="15.95" customHeight="1" x14ac:dyDescent="0.2">
      <c r="A21" s="67" t="s">
        <v>31</v>
      </c>
      <c r="B21" s="58"/>
      <c r="C21" s="59">
        <f>HZS</f>
        <v>1280</v>
      </c>
      <c r="D21" s="9"/>
      <c r="E21" s="63"/>
      <c r="F21" s="64"/>
      <c r="G21" s="59"/>
    </row>
    <row r="22" spans="1:7" ht="15.95" customHeight="1" x14ac:dyDescent="0.2">
      <c r="A22" s="68" t="s">
        <v>32</v>
      </c>
      <c r="B22" s="69"/>
      <c r="C22" s="59">
        <f>C19+C21</f>
        <v>247501.80309</v>
      </c>
      <c r="D22" s="9"/>
      <c r="E22" s="63"/>
      <c r="F22" s="64"/>
      <c r="G22" s="59"/>
    </row>
    <row r="23" spans="1:7" ht="15.95" customHeight="1" thickBot="1" x14ac:dyDescent="0.25">
      <c r="A23" s="70" t="s">
        <v>33</v>
      </c>
      <c r="B23" s="71"/>
      <c r="C23" s="72">
        <f>C22+G23</f>
        <v>247501.80309</v>
      </c>
      <c r="D23" s="73"/>
      <c r="E23" s="74"/>
      <c r="F23" s="75"/>
      <c r="G23" s="59"/>
    </row>
    <row r="24" spans="1:7" x14ac:dyDescent="0.2">
      <c r="A24" s="76" t="s">
        <v>34</v>
      </c>
      <c r="B24" s="77"/>
      <c r="C24" s="78"/>
      <c r="D24" s="77" t="s">
        <v>35</v>
      </c>
      <c r="E24" s="77"/>
      <c r="F24" s="79" t="s">
        <v>36</v>
      </c>
      <c r="G24" s="80"/>
    </row>
    <row r="25" spans="1:7" x14ac:dyDescent="0.2">
      <c r="A25" s="68" t="s">
        <v>37</v>
      </c>
      <c r="B25" s="69"/>
      <c r="C25" s="81"/>
      <c r="D25" s="69" t="s">
        <v>37</v>
      </c>
      <c r="E25" s="82"/>
      <c r="F25" s="83" t="s">
        <v>37</v>
      </c>
      <c r="G25" s="84"/>
    </row>
    <row r="26" spans="1:7" ht="37.5" customHeight="1" x14ac:dyDescent="0.2">
      <c r="A26" s="68" t="s">
        <v>38</v>
      </c>
      <c r="B26" s="85"/>
      <c r="C26" s="81"/>
      <c r="D26" s="69" t="s">
        <v>38</v>
      </c>
      <c r="E26" s="82"/>
      <c r="F26" s="83" t="s">
        <v>38</v>
      </c>
      <c r="G26" s="84"/>
    </row>
    <row r="27" spans="1:7" x14ac:dyDescent="0.2">
      <c r="A27" s="68"/>
      <c r="B27" s="86"/>
      <c r="C27" s="81"/>
      <c r="D27" s="69"/>
      <c r="E27" s="82"/>
      <c r="F27" s="83"/>
      <c r="G27" s="84"/>
    </row>
    <row r="28" spans="1:7" x14ac:dyDescent="0.2">
      <c r="A28" s="68" t="s">
        <v>39</v>
      </c>
      <c r="B28" s="69"/>
      <c r="C28" s="81"/>
      <c r="D28" s="83" t="s">
        <v>40</v>
      </c>
      <c r="E28" s="81"/>
      <c r="F28" s="87" t="s">
        <v>40</v>
      </c>
      <c r="G28" s="84"/>
    </row>
    <row r="29" spans="1:7" ht="69" customHeight="1" x14ac:dyDescent="0.2">
      <c r="A29" s="68"/>
      <c r="B29" s="69"/>
      <c r="C29" s="88"/>
      <c r="D29" s="89"/>
      <c r="E29" s="88"/>
      <c r="F29" s="69"/>
      <c r="G29" s="84"/>
    </row>
    <row r="30" spans="1:7" x14ac:dyDescent="0.2">
      <c r="A30" s="90" t="s">
        <v>41</v>
      </c>
      <c r="B30" s="91"/>
      <c r="C30" s="92">
        <v>15</v>
      </c>
      <c r="D30" s="91" t="s">
        <v>42</v>
      </c>
      <c r="E30" s="93"/>
      <c r="F30" s="94">
        <f>C23-F32</f>
        <v>247501.80309</v>
      </c>
      <c r="G30" s="95"/>
    </row>
    <row r="31" spans="1:7" x14ac:dyDescent="0.2">
      <c r="A31" s="90" t="s">
        <v>43</v>
      </c>
      <c r="B31" s="91"/>
      <c r="C31" s="92">
        <f>SazbaDPH1</f>
        <v>15</v>
      </c>
      <c r="D31" s="91" t="s">
        <v>44</v>
      </c>
      <c r="E31" s="93"/>
      <c r="F31" s="94">
        <f>ROUND(PRODUCT(F30,C31/100),0)</f>
        <v>37125</v>
      </c>
      <c r="G31" s="95"/>
    </row>
    <row r="32" spans="1:7" x14ac:dyDescent="0.2">
      <c r="A32" s="90" t="s">
        <v>41</v>
      </c>
      <c r="B32" s="91"/>
      <c r="C32" s="92">
        <v>0</v>
      </c>
      <c r="D32" s="91" t="s">
        <v>44</v>
      </c>
      <c r="E32" s="93"/>
      <c r="F32" s="94">
        <v>0</v>
      </c>
      <c r="G32" s="95"/>
    </row>
    <row r="33" spans="1:8" x14ac:dyDescent="0.2">
      <c r="A33" s="90" t="s">
        <v>43</v>
      </c>
      <c r="B33" s="96"/>
      <c r="C33" s="97">
        <f>SazbaDPH2</f>
        <v>0</v>
      </c>
      <c r="D33" s="91" t="s">
        <v>44</v>
      </c>
      <c r="E33" s="64"/>
      <c r="F33" s="94">
        <f>ROUND(PRODUCT(F32,C33/100),0)</f>
        <v>0</v>
      </c>
      <c r="G33" s="95"/>
    </row>
    <row r="34" spans="1:8" s="103" customFormat="1" ht="19.5" customHeight="1" thickBot="1" x14ac:dyDescent="0.3">
      <c r="A34" s="98" t="s">
        <v>45</v>
      </c>
      <c r="B34" s="99"/>
      <c r="C34" s="99"/>
      <c r="D34" s="99"/>
      <c r="E34" s="100"/>
      <c r="F34" s="101">
        <f>ROUND(SUM(F30:F33),0)</f>
        <v>284627</v>
      </c>
      <c r="G34" s="102"/>
    </row>
    <row r="36" spans="1:8" x14ac:dyDescent="0.2">
      <c r="A36" s="104" t="s">
        <v>46</v>
      </c>
      <c r="B36" s="104"/>
      <c r="C36" s="104"/>
      <c r="D36" s="104"/>
      <c r="E36" s="104"/>
      <c r="F36" s="104"/>
      <c r="G36" s="104"/>
      <c r="H36" t="s">
        <v>6</v>
      </c>
    </row>
    <row r="37" spans="1:8" ht="14.25" customHeight="1" x14ac:dyDescent="0.2">
      <c r="A37" s="104"/>
      <c r="B37" s="105"/>
      <c r="C37" s="105"/>
      <c r="D37" s="105"/>
      <c r="E37" s="105"/>
      <c r="F37" s="105"/>
      <c r="G37" s="105"/>
      <c r="H37" t="s">
        <v>6</v>
      </c>
    </row>
    <row r="38" spans="1:8" ht="12.75" customHeight="1" x14ac:dyDescent="0.2">
      <c r="A38" s="106"/>
      <c r="B38" s="105"/>
      <c r="C38" s="105"/>
      <c r="D38" s="105"/>
      <c r="E38" s="105"/>
      <c r="F38" s="105"/>
      <c r="G38" s="105"/>
      <c r="H38" t="s">
        <v>6</v>
      </c>
    </row>
    <row r="39" spans="1:8" x14ac:dyDescent="0.2">
      <c r="A39" s="106"/>
      <c r="B39" s="105"/>
      <c r="C39" s="105"/>
      <c r="D39" s="105"/>
      <c r="E39" s="105"/>
      <c r="F39" s="105"/>
      <c r="G39" s="105"/>
      <c r="H39" t="s">
        <v>6</v>
      </c>
    </row>
    <row r="40" spans="1:8" x14ac:dyDescent="0.2">
      <c r="A40" s="106"/>
      <c r="B40" s="105"/>
      <c r="C40" s="105"/>
      <c r="D40" s="105"/>
      <c r="E40" s="105"/>
      <c r="F40" s="105"/>
      <c r="G40" s="105"/>
      <c r="H40" t="s">
        <v>6</v>
      </c>
    </row>
    <row r="41" spans="1:8" x14ac:dyDescent="0.2">
      <c r="A41" s="106"/>
      <c r="B41" s="105"/>
      <c r="C41" s="105"/>
      <c r="D41" s="105"/>
      <c r="E41" s="105"/>
      <c r="F41" s="105"/>
      <c r="G41" s="105"/>
      <c r="H41" t="s">
        <v>6</v>
      </c>
    </row>
    <row r="42" spans="1:8" x14ac:dyDescent="0.2">
      <c r="A42" s="106"/>
      <c r="B42" s="105"/>
      <c r="C42" s="105"/>
      <c r="D42" s="105"/>
      <c r="E42" s="105"/>
      <c r="F42" s="105"/>
      <c r="G42" s="105"/>
      <c r="H42" t="s">
        <v>6</v>
      </c>
    </row>
    <row r="43" spans="1:8" x14ac:dyDescent="0.2">
      <c r="A43" s="106"/>
      <c r="B43" s="105"/>
      <c r="C43" s="105"/>
      <c r="D43" s="105"/>
      <c r="E43" s="105"/>
      <c r="F43" s="105"/>
      <c r="G43" s="105"/>
      <c r="H43" t="s">
        <v>6</v>
      </c>
    </row>
    <row r="44" spans="1:8" x14ac:dyDescent="0.2">
      <c r="A44" s="106"/>
      <c r="B44" s="105"/>
      <c r="C44" s="105"/>
      <c r="D44" s="105"/>
      <c r="E44" s="105"/>
      <c r="F44" s="105"/>
      <c r="G44" s="105"/>
      <c r="H44" t="s">
        <v>6</v>
      </c>
    </row>
    <row r="45" spans="1:8" ht="0.75" customHeight="1" x14ac:dyDescent="0.2">
      <c r="A45" s="106"/>
      <c r="B45" s="105"/>
      <c r="C45" s="105"/>
      <c r="D45" s="105"/>
      <c r="E45" s="105"/>
      <c r="F45" s="105"/>
      <c r="G45" s="105"/>
      <c r="H45" t="s">
        <v>6</v>
      </c>
    </row>
    <row r="46" spans="1:8" x14ac:dyDescent="0.2">
      <c r="B46" s="107"/>
      <c r="C46" s="107"/>
      <c r="D46" s="107"/>
      <c r="E46" s="107"/>
      <c r="F46" s="107"/>
      <c r="G46" s="107"/>
    </row>
    <row r="47" spans="1:8" x14ac:dyDescent="0.2">
      <c r="B47" s="107"/>
      <c r="C47" s="107"/>
      <c r="D47" s="107"/>
      <c r="E47" s="107"/>
      <c r="F47" s="107"/>
      <c r="G47" s="107"/>
    </row>
    <row r="48" spans="1:8" x14ac:dyDescent="0.2">
      <c r="B48" s="107"/>
      <c r="C48" s="107"/>
      <c r="D48" s="107"/>
      <c r="E48" s="107"/>
      <c r="F48" s="107"/>
      <c r="G48" s="107"/>
    </row>
    <row r="49" spans="2:7" x14ac:dyDescent="0.2">
      <c r="B49" s="107"/>
      <c r="C49" s="107"/>
      <c r="D49" s="107"/>
      <c r="E49" s="107"/>
      <c r="F49" s="107"/>
      <c r="G49" s="107"/>
    </row>
    <row r="50" spans="2:7" x14ac:dyDescent="0.2">
      <c r="B50" s="107"/>
      <c r="C50" s="107"/>
      <c r="D50" s="107"/>
      <c r="E50" s="107"/>
      <c r="F50" s="107"/>
      <c r="G50" s="107"/>
    </row>
    <row r="51" spans="2:7" x14ac:dyDescent="0.2">
      <c r="B51" s="107"/>
      <c r="C51" s="107"/>
      <c r="D51" s="107"/>
      <c r="E51" s="107"/>
      <c r="F51" s="107"/>
      <c r="G51" s="107"/>
    </row>
    <row r="52" spans="2:7" x14ac:dyDescent="0.2">
      <c r="B52" s="107"/>
      <c r="C52" s="107"/>
      <c r="D52" s="107"/>
      <c r="E52" s="107"/>
      <c r="F52" s="107"/>
      <c r="G52" s="107"/>
    </row>
    <row r="53" spans="2:7" x14ac:dyDescent="0.2">
      <c r="B53" s="107"/>
      <c r="C53" s="107"/>
      <c r="D53" s="107"/>
      <c r="E53" s="107"/>
      <c r="F53" s="107"/>
      <c r="G53" s="107"/>
    </row>
    <row r="54" spans="2:7" x14ac:dyDescent="0.2">
      <c r="B54" s="107"/>
      <c r="C54" s="107"/>
      <c r="D54" s="107"/>
      <c r="E54" s="107"/>
      <c r="F54" s="107"/>
      <c r="G54" s="107"/>
    </row>
    <row r="55" spans="2:7" x14ac:dyDescent="0.2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8"/>
  <sheetViews>
    <sheetView workbookViewId="0">
      <selection activeCell="H27" sqref="H27:I27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08" t="s">
        <v>47</v>
      </c>
      <c r="B1" s="109"/>
      <c r="C1" s="110" t="str">
        <f>CONCATENATE(cislostavby," ",nazevstavby)</f>
        <v>2019092111 Stav. úpravy - rekonstr.budov A a B Domov Horizont</v>
      </c>
      <c r="D1" s="111"/>
      <c r="E1" s="112"/>
      <c r="F1" s="111"/>
      <c r="G1" s="113" t="s">
        <v>48</v>
      </c>
      <c r="H1" s="114" t="s">
        <v>74</v>
      </c>
      <c r="I1" s="115"/>
    </row>
    <row r="2" spans="1:57" ht="13.5" thickBot="1" x14ac:dyDescent="0.25">
      <c r="A2" s="116" t="s">
        <v>49</v>
      </c>
      <c r="B2" s="117"/>
      <c r="C2" s="118" t="str">
        <f>CONCATENATE(cisloobjektu," ",nazevobjektu)</f>
        <v>01 Objekt A</v>
      </c>
      <c r="D2" s="119"/>
      <c r="E2" s="120"/>
      <c r="F2" s="119"/>
      <c r="G2" s="121" t="s">
        <v>75</v>
      </c>
      <c r="H2" s="122"/>
      <c r="I2" s="123"/>
    </row>
    <row r="3" spans="1:57" ht="13.5" thickTop="1" x14ac:dyDescent="0.2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 x14ac:dyDescent="0.25">
      <c r="A4" s="124" t="s">
        <v>50</v>
      </c>
      <c r="B4" s="125"/>
      <c r="C4" s="125"/>
      <c r="D4" s="125"/>
      <c r="E4" s="126"/>
      <c r="F4" s="125"/>
      <c r="G4" s="125"/>
      <c r="H4" s="125"/>
      <c r="I4" s="125"/>
    </row>
    <row r="5" spans="1:57" ht="13.5" thickBot="1" x14ac:dyDescent="0.25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5" thickBot="1" x14ac:dyDescent="0.25">
      <c r="A6" s="127"/>
      <c r="B6" s="128" t="s">
        <v>51</v>
      </c>
      <c r="C6" s="128"/>
      <c r="D6" s="129"/>
      <c r="E6" s="130" t="s">
        <v>52</v>
      </c>
      <c r="F6" s="131" t="s">
        <v>53</v>
      </c>
      <c r="G6" s="131" t="s">
        <v>54</v>
      </c>
      <c r="H6" s="131" t="s">
        <v>55</v>
      </c>
      <c r="I6" s="132" t="s">
        <v>31</v>
      </c>
    </row>
    <row r="7" spans="1:57" s="37" customFormat="1" x14ac:dyDescent="0.2">
      <c r="A7" s="231" t="str">
        <f>Položky!B7</f>
        <v>1</v>
      </c>
      <c r="B7" s="133" t="str">
        <f>Položky!C7</f>
        <v>Zemní práce</v>
      </c>
      <c r="C7" s="69"/>
      <c r="D7" s="134"/>
      <c r="E7" s="232">
        <f>Položky!BA43</f>
        <v>93857.06</v>
      </c>
      <c r="F7" s="233">
        <f>Položky!BB43</f>
        <v>0</v>
      </c>
      <c r="G7" s="233">
        <f>Položky!BC43</f>
        <v>0</v>
      </c>
      <c r="H7" s="233">
        <f>Položky!BD43</f>
        <v>0</v>
      </c>
      <c r="I7" s="234">
        <f>Položky!BE43</f>
        <v>0</v>
      </c>
    </row>
    <row r="8" spans="1:57" s="37" customFormat="1" x14ac:dyDescent="0.2">
      <c r="A8" s="231" t="str">
        <f>Položky!B44</f>
        <v>4</v>
      </c>
      <c r="B8" s="133" t="str">
        <f>Položky!C44</f>
        <v>Vodorovné konstrukce</v>
      </c>
      <c r="C8" s="69"/>
      <c r="D8" s="134"/>
      <c r="E8" s="232">
        <f>Položky!BA57</f>
        <v>19846.650000000001</v>
      </c>
      <c r="F8" s="233">
        <f>Položky!BB57</f>
        <v>0</v>
      </c>
      <c r="G8" s="233">
        <f>Položky!BC57</f>
        <v>0</v>
      </c>
      <c r="H8" s="233">
        <f>Položky!BD57</f>
        <v>0</v>
      </c>
      <c r="I8" s="234">
        <f>Položky!BE57</f>
        <v>0</v>
      </c>
    </row>
    <row r="9" spans="1:57" s="37" customFormat="1" x14ac:dyDescent="0.2">
      <c r="A9" s="231" t="str">
        <f>Položky!B58</f>
        <v>5</v>
      </c>
      <c r="B9" s="133" t="str">
        <f>Položky!C58</f>
        <v>Komunikace</v>
      </c>
      <c r="C9" s="69"/>
      <c r="D9" s="134"/>
      <c r="E9" s="232">
        <f>Položky!BA60</f>
        <v>9120</v>
      </c>
      <c r="F9" s="233">
        <f>Položky!BB60</f>
        <v>0</v>
      </c>
      <c r="G9" s="233">
        <f>Položky!BC60</f>
        <v>0</v>
      </c>
      <c r="H9" s="233">
        <f>Položky!BD60</f>
        <v>0</v>
      </c>
      <c r="I9" s="234">
        <f>Položky!BE60</f>
        <v>0</v>
      </c>
    </row>
    <row r="10" spans="1:57" s="37" customFormat="1" x14ac:dyDescent="0.2">
      <c r="A10" s="231" t="str">
        <f>Položky!B61</f>
        <v>8</v>
      </c>
      <c r="B10" s="133" t="str">
        <f>Položky!C61</f>
        <v>Trubní vedení</v>
      </c>
      <c r="C10" s="69"/>
      <c r="D10" s="134"/>
      <c r="E10" s="232">
        <f>Položky!BA77</f>
        <v>53735.5</v>
      </c>
      <c r="F10" s="233">
        <f>Položky!BB77</f>
        <v>0</v>
      </c>
      <c r="G10" s="233">
        <f>Položky!BC77</f>
        <v>0</v>
      </c>
      <c r="H10" s="233">
        <f>Položky!BD77</f>
        <v>0</v>
      </c>
      <c r="I10" s="234">
        <f>Položky!BE77</f>
        <v>1280</v>
      </c>
    </row>
    <row r="11" spans="1:57" s="37" customFormat="1" x14ac:dyDescent="0.2">
      <c r="A11" s="231" t="str">
        <f>Položky!B78</f>
        <v>96</v>
      </c>
      <c r="B11" s="133" t="str">
        <f>Položky!C78</f>
        <v>Bourání konstrukcí</v>
      </c>
      <c r="C11" s="69"/>
      <c r="D11" s="134"/>
      <c r="E11" s="232">
        <f>Položky!BA83</f>
        <v>8527.0847999999987</v>
      </c>
      <c r="F11" s="233">
        <f>Položky!BB83</f>
        <v>0</v>
      </c>
      <c r="G11" s="233">
        <f>Položky!BC83</f>
        <v>0</v>
      </c>
      <c r="H11" s="233">
        <f>Položky!BD83</f>
        <v>0</v>
      </c>
      <c r="I11" s="234">
        <f>Položky!BE83</f>
        <v>0</v>
      </c>
    </row>
    <row r="12" spans="1:57" s="37" customFormat="1" x14ac:dyDescent="0.2">
      <c r="A12" s="231" t="str">
        <f>Položky!B84</f>
        <v>99</v>
      </c>
      <c r="B12" s="133" t="str">
        <f>Položky!C84</f>
        <v>Staveništní přesun hmot</v>
      </c>
      <c r="C12" s="69"/>
      <c r="D12" s="134"/>
      <c r="E12" s="232">
        <f>Položky!BA86</f>
        <v>30548.038290000004</v>
      </c>
      <c r="F12" s="233">
        <f>Položky!BB86</f>
        <v>0</v>
      </c>
      <c r="G12" s="233">
        <f>Položky!BC86</f>
        <v>0</v>
      </c>
      <c r="H12" s="233">
        <f>Položky!BD86</f>
        <v>0</v>
      </c>
      <c r="I12" s="234">
        <f>Položky!BE86</f>
        <v>0</v>
      </c>
    </row>
    <row r="13" spans="1:57" s="37" customFormat="1" ht="13.5" thickBot="1" x14ac:dyDescent="0.25">
      <c r="A13" s="231" t="str">
        <f>Položky!B87</f>
        <v>M23</v>
      </c>
      <c r="B13" s="133" t="str">
        <f>Položky!C87</f>
        <v>Montáže potrubí</v>
      </c>
      <c r="C13" s="69"/>
      <c r="D13" s="134"/>
      <c r="E13" s="232">
        <f>Položky!BA94</f>
        <v>0</v>
      </c>
      <c r="F13" s="233">
        <f>Položky!BB94</f>
        <v>0</v>
      </c>
      <c r="G13" s="233">
        <f>Položky!BC94</f>
        <v>14651.470000000001</v>
      </c>
      <c r="H13" s="233">
        <f>Položky!BD94</f>
        <v>15936</v>
      </c>
      <c r="I13" s="234">
        <f>Položky!BE94</f>
        <v>0</v>
      </c>
    </row>
    <row r="14" spans="1:57" s="141" customFormat="1" ht="13.5" thickBot="1" x14ac:dyDescent="0.25">
      <c r="A14" s="135"/>
      <c r="B14" s="136" t="s">
        <v>56</v>
      </c>
      <c r="C14" s="136"/>
      <c r="D14" s="137"/>
      <c r="E14" s="138">
        <f>SUM(E7:E13)</f>
        <v>215634.33309</v>
      </c>
      <c r="F14" s="139">
        <f>SUM(F7:F13)</f>
        <v>0</v>
      </c>
      <c r="G14" s="139">
        <f>SUM(G7:G13)</f>
        <v>14651.470000000001</v>
      </c>
      <c r="H14" s="139">
        <f>SUM(H7:H13)</f>
        <v>15936</v>
      </c>
      <c r="I14" s="140">
        <f>SUM(I7:I13)</f>
        <v>1280</v>
      </c>
    </row>
    <row r="15" spans="1:57" x14ac:dyDescent="0.2">
      <c r="A15" s="69"/>
      <c r="B15" s="69"/>
      <c r="C15" s="69"/>
      <c r="D15" s="69"/>
      <c r="E15" s="69"/>
      <c r="F15" s="69"/>
      <c r="G15" s="69"/>
      <c r="H15" s="69"/>
      <c r="I15" s="69"/>
    </row>
    <row r="16" spans="1:57" ht="19.5" customHeight="1" x14ac:dyDescent="0.25">
      <c r="A16" s="125"/>
      <c r="B16" s="125"/>
      <c r="C16" s="125"/>
      <c r="D16" s="125"/>
      <c r="E16" s="125"/>
      <c r="F16" s="125"/>
      <c r="G16" s="142"/>
      <c r="H16" s="125"/>
      <c r="I16" s="125"/>
      <c r="BA16" s="43"/>
      <c r="BB16" s="43"/>
      <c r="BC16" s="43"/>
      <c r="BD16" s="43"/>
      <c r="BE16" s="43"/>
    </row>
    <row r="17" spans="1:53" ht="13.5" thickBot="1" x14ac:dyDescent="0.25">
      <c r="A17" s="82"/>
      <c r="B17" s="82"/>
      <c r="C17" s="82"/>
      <c r="D17" s="82"/>
      <c r="E17" s="82"/>
      <c r="F17" s="82"/>
      <c r="G17" s="82"/>
      <c r="H17" s="82"/>
      <c r="I17" s="82"/>
    </row>
    <row r="18" spans="1:53" x14ac:dyDescent="0.2">
      <c r="A18" s="76"/>
      <c r="B18" s="77"/>
      <c r="C18" s="77"/>
      <c r="D18" s="143"/>
      <c r="E18" s="144"/>
      <c r="F18" s="145"/>
      <c r="G18" s="146"/>
      <c r="H18" s="147"/>
      <c r="I18" s="148"/>
    </row>
    <row r="19" spans="1:53" x14ac:dyDescent="0.2">
      <c r="A19" s="67"/>
      <c r="B19" s="58"/>
      <c r="C19" s="58"/>
      <c r="D19" s="149"/>
      <c r="E19" s="150"/>
      <c r="F19" s="151"/>
      <c r="G19" s="152"/>
      <c r="H19" s="153"/>
      <c r="I19" s="154"/>
      <c r="BA19">
        <v>0</v>
      </c>
    </row>
    <row r="20" spans="1:53" x14ac:dyDescent="0.2">
      <c r="A20" s="67"/>
      <c r="B20" s="58"/>
      <c r="C20" s="58"/>
      <c r="D20" s="149"/>
      <c r="E20" s="150"/>
      <c r="F20" s="151"/>
      <c r="G20" s="152"/>
      <c r="H20" s="153"/>
      <c r="I20" s="154"/>
      <c r="BA20">
        <v>0</v>
      </c>
    </row>
    <row r="21" spans="1:53" x14ac:dyDescent="0.2">
      <c r="A21" s="67"/>
      <c r="B21" s="58"/>
      <c r="C21" s="58"/>
      <c r="D21" s="149"/>
      <c r="E21" s="150"/>
      <c r="F21" s="151"/>
      <c r="G21" s="152"/>
      <c r="H21" s="153"/>
      <c r="I21" s="154"/>
      <c r="BA21">
        <v>0</v>
      </c>
    </row>
    <row r="22" spans="1:53" x14ac:dyDescent="0.2">
      <c r="A22" s="67"/>
      <c r="B22" s="58"/>
      <c r="C22" s="58"/>
      <c r="D22" s="149"/>
      <c r="E22" s="150"/>
      <c r="F22" s="151"/>
      <c r="G22" s="152"/>
      <c r="H22" s="153"/>
      <c r="I22" s="154"/>
      <c r="BA22">
        <v>0</v>
      </c>
    </row>
    <row r="23" spans="1:53" x14ac:dyDescent="0.2">
      <c r="A23" s="67"/>
      <c r="B23" s="58"/>
      <c r="C23" s="58"/>
      <c r="D23" s="149"/>
      <c r="E23" s="150"/>
      <c r="F23" s="151"/>
      <c r="G23" s="152"/>
      <c r="H23" s="153"/>
      <c r="I23" s="154"/>
      <c r="BA23">
        <v>1</v>
      </c>
    </row>
    <row r="24" spans="1:53" x14ac:dyDescent="0.2">
      <c r="A24" s="67"/>
      <c r="B24" s="58"/>
      <c r="C24" s="58"/>
      <c r="D24" s="149"/>
      <c r="E24" s="150"/>
      <c r="F24" s="151"/>
      <c r="G24" s="152"/>
      <c r="H24" s="153"/>
      <c r="I24" s="154"/>
      <c r="BA24">
        <v>1</v>
      </c>
    </row>
    <row r="25" spans="1:53" x14ac:dyDescent="0.2">
      <c r="A25" s="67"/>
      <c r="B25" s="58"/>
      <c r="C25" s="58"/>
      <c r="D25" s="149"/>
      <c r="E25" s="150"/>
      <c r="F25" s="151"/>
      <c r="G25" s="152"/>
      <c r="H25" s="153"/>
      <c r="I25" s="154"/>
      <c r="BA25">
        <v>2</v>
      </c>
    </row>
    <row r="26" spans="1:53" x14ac:dyDescent="0.2">
      <c r="A26" s="67"/>
      <c r="B26" s="58"/>
      <c r="C26" s="58"/>
      <c r="D26" s="149"/>
      <c r="E26" s="150"/>
      <c r="F26" s="151"/>
      <c r="G26" s="152"/>
      <c r="H26" s="153"/>
      <c r="I26" s="154"/>
      <c r="BA26">
        <v>2</v>
      </c>
    </row>
    <row r="27" spans="1:53" ht="13.5" thickBot="1" x14ac:dyDescent="0.25">
      <c r="A27" s="155"/>
      <c r="B27" s="156"/>
      <c r="C27" s="157"/>
      <c r="D27" s="158"/>
      <c r="E27" s="159"/>
      <c r="F27" s="160"/>
      <c r="G27" s="160"/>
      <c r="H27" s="161"/>
      <c r="I27" s="162"/>
    </row>
    <row r="29" spans="1:53" x14ac:dyDescent="0.2">
      <c r="B29" s="141"/>
      <c r="F29" s="163"/>
      <c r="G29" s="164"/>
      <c r="H29" s="164"/>
      <c r="I29" s="165"/>
    </row>
    <row r="30" spans="1:53" x14ac:dyDescent="0.2">
      <c r="F30" s="163"/>
      <c r="G30" s="164"/>
      <c r="H30" s="164"/>
      <c r="I30" s="165"/>
    </row>
    <row r="31" spans="1:53" x14ac:dyDescent="0.2">
      <c r="F31" s="163"/>
      <c r="G31" s="164"/>
      <c r="H31" s="164"/>
      <c r="I31" s="165"/>
    </row>
    <row r="32" spans="1:53" x14ac:dyDescent="0.2">
      <c r="F32" s="163"/>
      <c r="G32" s="164"/>
      <c r="H32" s="164"/>
      <c r="I32" s="165"/>
    </row>
    <row r="33" spans="6:9" x14ac:dyDescent="0.2">
      <c r="F33" s="163"/>
      <c r="G33" s="164"/>
      <c r="H33" s="164"/>
      <c r="I33" s="165"/>
    </row>
    <row r="34" spans="6:9" x14ac:dyDescent="0.2">
      <c r="F34" s="163"/>
      <c r="G34" s="164"/>
      <c r="H34" s="164"/>
      <c r="I34" s="165"/>
    </row>
    <row r="35" spans="6:9" x14ac:dyDescent="0.2">
      <c r="F35" s="163"/>
      <c r="G35" s="164"/>
      <c r="H35" s="164"/>
      <c r="I35" s="165"/>
    </row>
    <row r="36" spans="6:9" x14ac:dyDescent="0.2">
      <c r="F36" s="163"/>
      <c r="G36" s="164"/>
      <c r="H36" s="164"/>
      <c r="I36" s="165"/>
    </row>
    <row r="37" spans="6:9" x14ac:dyDescent="0.2">
      <c r="F37" s="163"/>
      <c r="G37" s="164"/>
      <c r="H37" s="164"/>
      <c r="I37" s="165"/>
    </row>
    <row r="38" spans="6:9" x14ac:dyDescent="0.2">
      <c r="F38" s="163"/>
      <c r="G38" s="164"/>
      <c r="H38" s="164"/>
      <c r="I38" s="165"/>
    </row>
    <row r="39" spans="6:9" x14ac:dyDescent="0.2">
      <c r="F39" s="163"/>
      <c r="G39" s="164"/>
      <c r="H39" s="164"/>
      <c r="I39" s="165"/>
    </row>
    <row r="40" spans="6:9" x14ac:dyDescent="0.2">
      <c r="F40" s="163"/>
      <c r="G40" s="164"/>
      <c r="H40" s="164"/>
      <c r="I40" s="165"/>
    </row>
    <row r="41" spans="6:9" x14ac:dyDescent="0.2">
      <c r="F41" s="163"/>
      <c r="G41" s="164"/>
      <c r="H41" s="164"/>
      <c r="I41" s="165"/>
    </row>
    <row r="42" spans="6:9" x14ac:dyDescent="0.2">
      <c r="F42" s="163"/>
      <c r="G42" s="164"/>
      <c r="H42" s="164"/>
      <c r="I42" s="165"/>
    </row>
    <row r="43" spans="6:9" x14ac:dyDescent="0.2">
      <c r="F43" s="163"/>
      <c r="G43" s="164"/>
      <c r="H43" s="164"/>
      <c r="I43" s="165"/>
    </row>
    <row r="44" spans="6:9" x14ac:dyDescent="0.2">
      <c r="F44" s="163"/>
      <c r="G44" s="164"/>
      <c r="H44" s="164"/>
      <c r="I44" s="165"/>
    </row>
    <row r="45" spans="6:9" x14ac:dyDescent="0.2">
      <c r="F45" s="163"/>
      <c r="G45" s="164"/>
      <c r="H45" s="164"/>
      <c r="I45" s="165"/>
    </row>
    <row r="46" spans="6:9" x14ac:dyDescent="0.2">
      <c r="F46" s="163"/>
      <c r="G46" s="164"/>
      <c r="H46" s="164"/>
      <c r="I46" s="165"/>
    </row>
    <row r="47" spans="6:9" x14ac:dyDescent="0.2">
      <c r="F47" s="163"/>
      <c r="G47" s="164"/>
      <c r="H47" s="164"/>
      <c r="I47" s="165"/>
    </row>
    <row r="48" spans="6:9" x14ac:dyDescent="0.2">
      <c r="F48" s="163"/>
      <c r="G48" s="164"/>
      <c r="H48" s="164"/>
      <c r="I48" s="165"/>
    </row>
    <row r="49" spans="6:9" x14ac:dyDescent="0.2">
      <c r="F49" s="163"/>
      <c r="G49" s="164"/>
      <c r="H49" s="164"/>
      <c r="I49" s="165"/>
    </row>
    <row r="50" spans="6:9" x14ac:dyDescent="0.2">
      <c r="F50" s="163"/>
      <c r="G50" s="164"/>
      <c r="H50" s="164"/>
      <c r="I50" s="165"/>
    </row>
    <row r="51" spans="6:9" x14ac:dyDescent="0.2">
      <c r="F51" s="163"/>
      <c r="G51" s="164"/>
      <c r="H51" s="164"/>
      <c r="I51" s="165"/>
    </row>
    <row r="52" spans="6:9" x14ac:dyDescent="0.2">
      <c r="F52" s="163"/>
      <c r="G52" s="164"/>
      <c r="H52" s="164"/>
      <c r="I52" s="165"/>
    </row>
    <row r="53" spans="6:9" x14ac:dyDescent="0.2">
      <c r="F53" s="163"/>
      <c r="G53" s="164"/>
      <c r="H53" s="164"/>
      <c r="I53" s="165"/>
    </row>
    <row r="54" spans="6:9" x14ac:dyDescent="0.2">
      <c r="F54" s="163"/>
      <c r="G54" s="164"/>
      <c r="H54" s="164"/>
      <c r="I54" s="165"/>
    </row>
    <row r="55" spans="6:9" x14ac:dyDescent="0.2">
      <c r="F55" s="163"/>
      <c r="G55" s="164"/>
      <c r="H55" s="164"/>
      <c r="I55" s="165"/>
    </row>
    <row r="56" spans="6:9" x14ac:dyDescent="0.2">
      <c r="F56" s="163"/>
      <c r="G56" s="164"/>
      <c r="H56" s="164"/>
      <c r="I56" s="165"/>
    </row>
    <row r="57" spans="6:9" x14ac:dyDescent="0.2">
      <c r="F57" s="163"/>
      <c r="G57" s="164"/>
      <c r="H57" s="164"/>
      <c r="I57" s="165"/>
    </row>
    <row r="58" spans="6:9" x14ac:dyDescent="0.2">
      <c r="F58" s="163"/>
      <c r="G58" s="164"/>
      <c r="H58" s="164"/>
      <c r="I58" s="165"/>
    </row>
    <row r="59" spans="6:9" x14ac:dyDescent="0.2">
      <c r="F59" s="163"/>
      <c r="G59" s="164"/>
      <c r="H59" s="164"/>
      <c r="I59" s="165"/>
    </row>
    <row r="60" spans="6:9" x14ac:dyDescent="0.2">
      <c r="F60" s="163"/>
      <c r="G60" s="164"/>
      <c r="H60" s="164"/>
      <c r="I60" s="165"/>
    </row>
    <row r="61" spans="6:9" x14ac:dyDescent="0.2">
      <c r="F61" s="163"/>
      <c r="G61" s="164"/>
      <c r="H61" s="164"/>
      <c r="I61" s="165"/>
    </row>
    <row r="62" spans="6:9" x14ac:dyDescent="0.2">
      <c r="F62" s="163"/>
      <c r="G62" s="164"/>
      <c r="H62" s="164"/>
      <c r="I62" s="165"/>
    </row>
    <row r="63" spans="6:9" x14ac:dyDescent="0.2">
      <c r="F63" s="163"/>
      <c r="G63" s="164"/>
      <c r="H63" s="164"/>
      <c r="I63" s="165"/>
    </row>
    <row r="64" spans="6:9" x14ac:dyDescent="0.2">
      <c r="F64" s="163"/>
      <c r="G64" s="164"/>
      <c r="H64" s="164"/>
      <c r="I64" s="165"/>
    </row>
    <row r="65" spans="6:9" x14ac:dyDescent="0.2">
      <c r="F65" s="163"/>
      <c r="G65" s="164"/>
      <c r="H65" s="164"/>
      <c r="I65" s="165"/>
    </row>
    <row r="66" spans="6:9" x14ac:dyDescent="0.2">
      <c r="F66" s="163"/>
      <c r="G66" s="164"/>
      <c r="H66" s="164"/>
      <c r="I66" s="165"/>
    </row>
    <row r="67" spans="6:9" x14ac:dyDescent="0.2">
      <c r="F67" s="163"/>
      <c r="G67" s="164"/>
      <c r="H67" s="164"/>
      <c r="I67" s="165"/>
    </row>
    <row r="68" spans="6:9" x14ac:dyDescent="0.2">
      <c r="F68" s="163"/>
      <c r="G68" s="164"/>
      <c r="H68" s="164"/>
      <c r="I68" s="165"/>
    </row>
    <row r="69" spans="6:9" x14ac:dyDescent="0.2">
      <c r="F69" s="163"/>
      <c r="G69" s="164"/>
      <c r="H69" s="164"/>
      <c r="I69" s="165"/>
    </row>
    <row r="70" spans="6:9" x14ac:dyDescent="0.2">
      <c r="F70" s="163"/>
      <c r="G70" s="164"/>
      <c r="H70" s="164"/>
      <c r="I70" s="165"/>
    </row>
    <row r="71" spans="6:9" x14ac:dyDescent="0.2">
      <c r="F71" s="163"/>
      <c r="G71" s="164"/>
      <c r="H71" s="164"/>
      <c r="I71" s="165"/>
    </row>
    <row r="72" spans="6:9" x14ac:dyDescent="0.2">
      <c r="F72" s="163"/>
      <c r="G72" s="164"/>
      <c r="H72" s="164"/>
      <c r="I72" s="165"/>
    </row>
    <row r="73" spans="6:9" x14ac:dyDescent="0.2">
      <c r="F73" s="163"/>
      <c r="G73" s="164"/>
      <c r="H73" s="164"/>
      <c r="I73" s="165"/>
    </row>
    <row r="74" spans="6:9" x14ac:dyDescent="0.2">
      <c r="F74" s="163"/>
      <c r="G74" s="164"/>
      <c r="H74" s="164"/>
      <c r="I74" s="165"/>
    </row>
    <row r="75" spans="6:9" x14ac:dyDescent="0.2">
      <c r="F75" s="163"/>
      <c r="G75" s="164"/>
      <c r="H75" s="164"/>
      <c r="I75" s="165"/>
    </row>
    <row r="76" spans="6:9" x14ac:dyDescent="0.2">
      <c r="F76" s="163"/>
      <c r="G76" s="164"/>
      <c r="H76" s="164"/>
      <c r="I76" s="165"/>
    </row>
    <row r="77" spans="6:9" x14ac:dyDescent="0.2">
      <c r="F77" s="163"/>
      <c r="G77" s="164"/>
      <c r="H77" s="164"/>
      <c r="I77" s="165"/>
    </row>
    <row r="78" spans="6:9" x14ac:dyDescent="0.2">
      <c r="F78" s="163"/>
      <c r="G78" s="164"/>
      <c r="H78" s="164"/>
      <c r="I78" s="165"/>
    </row>
  </sheetData>
  <mergeCells count="4">
    <mergeCell ref="A1:B1"/>
    <mergeCell ref="A2:B2"/>
    <mergeCell ref="G2:I2"/>
    <mergeCell ref="H27:I2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67"/>
  <sheetViews>
    <sheetView showGridLines="0" showZeros="0" zoomScaleNormal="100" workbookViewId="0">
      <selection activeCell="A94" sqref="A94:IV96"/>
    </sheetView>
  </sheetViews>
  <sheetFormatPr defaultRowHeight="12.75" x14ac:dyDescent="0.2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25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 x14ac:dyDescent="0.25">
      <c r="A1" s="166" t="s">
        <v>57</v>
      </c>
      <c r="B1" s="166"/>
      <c r="C1" s="166"/>
      <c r="D1" s="166"/>
      <c r="E1" s="166"/>
      <c r="F1" s="166"/>
      <c r="G1" s="166"/>
    </row>
    <row r="2" spans="1:104" ht="14.25" customHeight="1" thickBot="1" x14ac:dyDescent="0.25">
      <c r="A2" s="168"/>
      <c r="B2" s="169"/>
      <c r="C2" s="170"/>
      <c r="D2" s="170"/>
      <c r="E2" s="171"/>
      <c r="F2" s="170"/>
      <c r="G2" s="170"/>
    </row>
    <row r="3" spans="1:104" ht="13.5" thickTop="1" x14ac:dyDescent="0.2">
      <c r="A3" s="108" t="s">
        <v>47</v>
      </c>
      <c r="B3" s="109"/>
      <c r="C3" s="110" t="str">
        <f>CONCATENATE(cislostavby," ",nazevstavby)</f>
        <v>2019092111 Stav. úpravy - rekonstr.budov A a B Domov Horizont</v>
      </c>
      <c r="D3" s="172"/>
      <c r="E3" s="173" t="s">
        <v>58</v>
      </c>
      <c r="F3" s="174" t="str">
        <f>Rekapitulace!H1</f>
        <v>D.1.4.1.b</v>
      </c>
      <c r="G3" s="175"/>
    </row>
    <row r="4" spans="1:104" ht="13.5" thickBot="1" x14ac:dyDescent="0.25">
      <c r="A4" s="176" t="s">
        <v>49</v>
      </c>
      <c r="B4" s="117"/>
      <c r="C4" s="118" t="str">
        <f>CONCATENATE(cisloobjektu," ",nazevobjektu)</f>
        <v>01 Objekt A</v>
      </c>
      <c r="D4" s="177"/>
      <c r="E4" s="178" t="str">
        <f>Rekapitulace!G2</f>
        <v>ZDRAVOTECHNIKA - PŘELOŽKA VENK. VODOVODU</v>
      </c>
      <c r="F4" s="179"/>
      <c r="G4" s="180"/>
    </row>
    <row r="5" spans="1:104" ht="13.5" thickTop="1" x14ac:dyDescent="0.2">
      <c r="A5" s="181"/>
      <c r="B5" s="168"/>
      <c r="C5" s="168"/>
      <c r="D5" s="168"/>
      <c r="E5" s="182"/>
      <c r="F5" s="168"/>
      <c r="G5" s="183"/>
    </row>
    <row r="6" spans="1:104" x14ac:dyDescent="0.2">
      <c r="A6" s="184" t="s">
        <v>59</v>
      </c>
      <c r="B6" s="185" t="s">
        <v>60</v>
      </c>
      <c r="C6" s="185" t="s">
        <v>61</v>
      </c>
      <c r="D6" s="185" t="s">
        <v>62</v>
      </c>
      <c r="E6" s="186" t="s">
        <v>63</v>
      </c>
      <c r="F6" s="185" t="s">
        <v>64</v>
      </c>
      <c r="G6" s="187" t="s">
        <v>65</v>
      </c>
    </row>
    <row r="7" spans="1:104" x14ac:dyDescent="0.2">
      <c r="A7" s="188" t="s">
        <v>66</v>
      </c>
      <c r="B7" s="189" t="s">
        <v>67</v>
      </c>
      <c r="C7" s="190" t="s">
        <v>68</v>
      </c>
      <c r="D7" s="191"/>
      <c r="E7" s="192"/>
      <c r="F7" s="192"/>
      <c r="G7" s="193"/>
      <c r="H7" s="194"/>
      <c r="I7" s="194"/>
      <c r="O7" s="195">
        <v>1</v>
      </c>
    </row>
    <row r="8" spans="1:104" x14ac:dyDescent="0.2">
      <c r="A8" s="196">
        <v>1</v>
      </c>
      <c r="B8" s="197" t="s">
        <v>76</v>
      </c>
      <c r="C8" s="198" t="s">
        <v>77</v>
      </c>
      <c r="D8" s="199" t="s">
        <v>78</v>
      </c>
      <c r="E8" s="200">
        <v>32</v>
      </c>
      <c r="F8" s="200">
        <v>38</v>
      </c>
      <c r="G8" s="201">
        <f>E8*F8</f>
        <v>1216</v>
      </c>
      <c r="O8" s="195">
        <v>2</v>
      </c>
      <c r="AA8" s="167">
        <v>1</v>
      </c>
      <c r="AB8" s="167">
        <v>1</v>
      </c>
      <c r="AC8" s="167">
        <v>1</v>
      </c>
      <c r="AZ8" s="167">
        <v>1</v>
      </c>
      <c r="BA8" s="167">
        <f>IF(AZ8=1,G8,0)</f>
        <v>1216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1</v>
      </c>
      <c r="CZ8" s="167">
        <v>0</v>
      </c>
    </row>
    <row r="9" spans="1:104" x14ac:dyDescent="0.2">
      <c r="A9" s="203"/>
      <c r="B9" s="209"/>
      <c r="C9" s="210" t="s">
        <v>79</v>
      </c>
      <c r="D9" s="211"/>
      <c r="E9" s="212">
        <v>16</v>
      </c>
      <c r="F9" s="213"/>
      <c r="G9" s="214"/>
      <c r="M9" s="208" t="s">
        <v>79</v>
      </c>
      <c r="O9" s="195"/>
    </row>
    <row r="10" spans="1:104" x14ac:dyDescent="0.2">
      <c r="A10" s="203"/>
      <c r="B10" s="209"/>
      <c r="C10" s="210" t="s">
        <v>79</v>
      </c>
      <c r="D10" s="211"/>
      <c r="E10" s="212">
        <v>16</v>
      </c>
      <c r="F10" s="213"/>
      <c r="G10" s="214"/>
      <c r="M10" s="208" t="s">
        <v>79</v>
      </c>
      <c r="O10" s="195"/>
    </row>
    <row r="11" spans="1:104" x14ac:dyDescent="0.2">
      <c r="A11" s="196">
        <v>2</v>
      </c>
      <c r="B11" s="197" t="s">
        <v>80</v>
      </c>
      <c r="C11" s="198" t="s">
        <v>81</v>
      </c>
      <c r="D11" s="199" t="s">
        <v>78</v>
      </c>
      <c r="E11" s="200">
        <v>32</v>
      </c>
      <c r="F11" s="200">
        <v>465</v>
      </c>
      <c r="G11" s="201">
        <f>E11*F11</f>
        <v>14880</v>
      </c>
      <c r="O11" s="195">
        <v>2</v>
      </c>
      <c r="AA11" s="167">
        <v>1</v>
      </c>
      <c r="AB11" s="167">
        <v>1</v>
      </c>
      <c r="AC11" s="167">
        <v>1</v>
      </c>
      <c r="AZ11" s="167">
        <v>1</v>
      </c>
      <c r="BA11" s="167">
        <f>IF(AZ11=1,G11,0)</f>
        <v>14880</v>
      </c>
      <c r="BB11" s="167">
        <f>IF(AZ11=2,G11,0)</f>
        <v>0</v>
      </c>
      <c r="BC11" s="167">
        <f>IF(AZ11=3,G11,0)</f>
        <v>0</v>
      </c>
      <c r="BD11" s="167">
        <f>IF(AZ11=4,G11,0)</f>
        <v>0</v>
      </c>
      <c r="BE11" s="167">
        <f>IF(AZ11=5,G11,0)</f>
        <v>0</v>
      </c>
      <c r="CA11" s="202">
        <v>1</v>
      </c>
      <c r="CB11" s="202">
        <v>1</v>
      </c>
      <c r="CZ11" s="167">
        <v>0</v>
      </c>
    </row>
    <row r="12" spans="1:104" x14ac:dyDescent="0.2">
      <c r="A12" s="196">
        <v>3</v>
      </c>
      <c r="B12" s="197" t="s">
        <v>82</v>
      </c>
      <c r="C12" s="198" t="s">
        <v>83</v>
      </c>
      <c r="D12" s="199" t="s">
        <v>84</v>
      </c>
      <c r="E12" s="200">
        <v>14.88</v>
      </c>
      <c r="F12" s="200">
        <v>1020</v>
      </c>
      <c r="G12" s="201">
        <f>E12*F12</f>
        <v>15177.6</v>
      </c>
      <c r="O12" s="195">
        <v>2</v>
      </c>
      <c r="AA12" s="167">
        <v>1</v>
      </c>
      <c r="AB12" s="167">
        <v>1</v>
      </c>
      <c r="AC12" s="167">
        <v>1</v>
      </c>
      <c r="AZ12" s="167">
        <v>1</v>
      </c>
      <c r="BA12" s="167">
        <f>IF(AZ12=1,G12,0)</f>
        <v>15177.6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202">
        <v>1</v>
      </c>
      <c r="CB12" s="202">
        <v>1</v>
      </c>
      <c r="CZ12" s="167">
        <v>0</v>
      </c>
    </row>
    <row r="13" spans="1:104" x14ac:dyDescent="0.2">
      <c r="A13" s="203"/>
      <c r="B13" s="209"/>
      <c r="C13" s="210" t="s">
        <v>85</v>
      </c>
      <c r="D13" s="211"/>
      <c r="E13" s="212">
        <v>5.58</v>
      </c>
      <c r="F13" s="213"/>
      <c r="G13" s="214"/>
      <c r="M13" s="208" t="s">
        <v>85</v>
      </c>
      <c r="O13" s="195"/>
    </row>
    <row r="14" spans="1:104" x14ac:dyDescent="0.2">
      <c r="A14" s="203"/>
      <c r="B14" s="209"/>
      <c r="C14" s="210" t="s">
        <v>85</v>
      </c>
      <c r="D14" s="211"/>
      <c r="E14" s="212">
        <v>5.58</v>
      </c>
      <c r="F14" s="213"/>
      <c r="G14" s="214"/>
      <c r="M14" s="208" t="s">
        <v>85</v>
      </c>
      <c r="O14" s="195"/>
    </row>
    <row r="15" spans="1:104" x14ac:dyDescent="0.2">
      <c r="A15" s="203"/>
      <c r="B15" s="209"/>
      <c r="C15" s="210" t="s">
        <v>86</v>
      </c>
      <c r="D15" s="211"/>
      <c r="E15" s="212">
        <v>3.72</v>
      </c>
      <c r="F15" s="213"/>
      <c r="G15" s="214"/>
      <c r="M15" s="208" t="s">
        <v>86</v>
      </c>
      <c r="O15" s="195"/>
    </row>
    <row r="16" spans="1:104" x14ac:dyDescent="0.2">
      <c r="A16" s="196">
        <v>4</v>
      </c>
      <c r="B16" s="197" t="s">
        <v>87</v>
      </c>
      <c r="C16" s="198" t="s">
        <v>88</v>
      </c>
      <c r="D16" s="199" t="s">
        <v>84</v>
      </c>
      <c r="E16" s="200">
        <v>16.274999999999999</v>
      </c>
      <c r="F16" s="200">
        <v>940</v>
      </c>
      <c r="G16" s="201">
        <f>E16*F16</f>
        <v>15298.499999999998</v>
      </c>
      <c r="O16" s="195">
        <v>2</v>
      </c>
      <c r="AA16" s="167">
        <v>1</v>
      </c>
      <c r="AB16" s="167">
        <v>1</v>
      </c>
      <c r="AC16" s="167">
        <v>1</v>
      </c>
      <c r="AZ16" s="167">
        <v>1</v>
      </c>
      <c r="BA16" s="167">
        <f>IF(AZ16=1,G16,0)</f>
        <v>15298.499999999998</v>
      </c>
      <c r="BB16" s="167">
        <f>IF(AZ16=2,G16,0)</f>
        <v>0</v>
      </c>
      <c r="BC16" s="167">
        <f>IF(AZ16=3,G16,0)</f>
        <v>0</v>
      </c>
      <c r="BD16" s="167">
        <f>IF(AZ16=4,G16,0)</f>
        <v>0</v>
      </c>
      <c r="BE16" s="167">
        <f>IF(AZ16=5,G16,0)</f>
        <v>0</v>
      </c>
      <c r="CA16" s="202">
        <v>1</v>
      </c>
      <c r="CB16" s="202">
        <v>1</v>
      </c>
      <c r="CZ16" s="167">
        <v>0</v>
      </c>
    </row>
    <row r="17" spans="1:104" x14ac:dyDescent="0.2">
      <c r="A17" s="203"/>
      <c r="B17" s="209"/>
      <c r="C17" s="210" t="s">
        <v>89</v>
      </c>
      <c r="D17" s="211"/>
      <c r="E17" s="212">
        <v>16.274999999999999</v>
      </c>
      <c r="F17" s="213"/>
      <c r="G17" s="214"/>
      <c r="M17" s="208" t="s">
        <v>89</v>
      </c>
      <c r="O17" s="195"/>
    </row>
    <row r="18" spans="1:104" x14ac:dyDescent="0.2">
      <c r="A18" s="196">
        <v>5</v>
      </c>
      <c r="B18" s="197" t="s">
        <v>90</v>
      </c>
      <c r="C18" s="198" t="s">
        <v>91</v>
      </c>
      <c r="D18" s="199" t="s">
        <v>84</v>
      </c>
      <c r="E18" s="200">
        <v>31.155000000000001</v>
      </c>
      <c r="F18" s="200">
        <v>175</v>
      </c>
      <c r="G18" s="201">
        <f>E18*F18</f>
        <v>5452.125</v>
      </c>
      <c r="O18" s="195">
        <v>2</v>
      </c>
      <c r="AA18" s="167">
        <v>1</v>
      </c>
      <c r="AB18" s="167">
        <v>1</v>
      </c>
      <c r="AC18" s="167">
        <v>1</v>
      </c>
      <c r="AZ18" s="167">
        <v>1</v>
      </c>
      <c r="BA18" s="167">
        <f>IF(AZ18=1,G18,0)</f>
        <v>5452.125</v>
      </c>
      <c r="BB18" s="167">
        <f>IF(AZ18=2,G18,0)</f>
        <v>0</v>
      </c>
      <c r="BC18" s="167">
        <f>IF(AZ18=3,G18,0)</f>
        <v>0</v>
      </c>
      <c r="BD18" s="167">
        <f>IF(AZ18=4,G18,0)</f>
        <v>0</v>
      </c>
      <c r="BE18" s="167">
        <f>IF(AZ18=5,G18,0)</f>
        <v>0</v>
      </c>
      <c r="CA18" s="202">
        <v>1</v>
      </c>
      <c r="CB18" s="202">
        <v>1</v>
      </c>
      <c r="CZ18" s="167">
        <v>0</v>
      </c>
    </row>
    <row r="19" spans="1:104" x14ac:dyDescent="0.2">
      <c r="A19" s="203"/>
      <c r="B19" s="209"/>
      <c r="C19" s="210" t="s">
        <v>92</v>
      </c>
      <c r="D19" s="211"/>
      <c r="E19" s="212">
        <v>31.155000000000001</v>
      </c>
      <c r="F19" s="213"/>
      <c r="G19" s="214"/>
      <c r="M19" s="208" t="s">
        <v>92</v>
      </c>
      <c r="O19" s="195"/>
    </row>
    <row r="20" spans="1:104" x14ac:dyDescent="0.2">
      <c r="A20" s="196">
        <v>6</v>
      </c>
      <c r="B20" s="197" t="s">
        <v>93</v>
      </c>
      <c r="C20" s="198" t="s">
        <v>94</v>
      </c>
      <c r="D20" s="199" t="s">
        <v>84</v>
      </c>
      <c r="E20" s="200">
        <v>13.6</v>
      </c>
      <c r="F20" s="200">
        <v>140</v>
      </c>
      <c r="G20" s="201">
        <f>E20*F20</f>
        <v>1904</v>
      </c>
      <c r="O20" s="195">
        <v>2</v>
      </c>
      <c r="AA20" s="167">
        <v>1</v>
      </c>
      <c r="AB20" s="167">
        <v>1</v>
      </c>
      <c r="AC20" s="167">
        <v>1</v>
      </c>
      <c r="AZ20" s="167">
        <v>1</v>
      </c>
      <c r="BA20" s="167">
        <f>IF(AZ20=1,G20,0)</f>
        <v>1904</v>
      </c>
      <c r="BB20" s="167">
        <f>IF(AZ20=2,G20,0)</f>
        <v>0</v>
      </c>
      <c r="BC20" s="167">
        <f>IF(AZ20=3,G20,0)</f>
        <v>0</v>
      </c>
      <c r="BD20" s="167">
        <f>IF(AZ20=4,G20,0)</f>
        <v>0</v>
      </c>
      <c r="BE20" s="167">
        <f>IF(AZ20=5,G20,0)</f>
        <v>0</v>
      </c>
      <c r="CA20" s="202">
        <v>1</v>
      </c>
      <c r="CB20" s="202">
        <v>1</v>
      </c>
      <c r="CZ20" s="167">
        <v>0</v>
      </c>
    </row>
    <row r="21" spans="1:104" x14ac:dyDescent="0.2">
      <c r="A21" s="196">
        <v>7</v>
      </c>
      <c r="B21" s="197" t="s">
        <v>95</v>
      </c>
      <c r="C21" s="198" t="s">
        <v>96</v>
      </c>
      <c r="D21" s="199" t="s">
        <v>84</v>
      </c>
      <c r="E21" s="200">
        <v>13.6</v>
      </c>
      <c r="F21" s="200">
        <v>1020</v>
      </c>
      <c r="G21" s="201">
        <f>E21*F21</f>
        <v>13872</v>
      </c>
      <c r="O21" s="195">
        <v>2</v>
      </c>
      <c r="AA21" s="167">
        <v>1</v>
      </c>
      <c r="AB21" s="167">
        <v>1</v>
      </c>
      <c r="AC21" s="167">
        <v>1</v>
      </c>
      <c r="AZ21" s="167">
        <v>1</v>
      </c>
      <c r="BA21" s="167">
        <f>IF(AZ21=1,G21,0)</f>
        <v>13872</v>
      </c>
      <c r="BB21" s="167">
        <f>IF(AZ21=2,G21,0)</f>
        <v>0</v>
      </c>
      <c r="BC21" s="167">
        <f>IF(AZ21=3,G21,0)</f>
        <v>0</v>
      </c>
      <c r="BD21" s="167">
        <f>IF(AZ21=4,G21,0)</f>
        <v>0</v>
      </c>
      <c r="BE21" s="167">
        <f>IF(AZ21=5,G21,0)</f>
        <v>0</v>
      </c>
      <c r="CA21" s="202">
        <v>1</v>
      </c>
      <c r="CB21" s="202">
        <v>1</v>
      </c>
      <c r="CZ21" s="167">
        <v>0</v>
      </c>
    </row>
    <row r="22" spans="1:104" x14ac:dyDescent="0.2">
      <c r="A22" s="203"/>
      <c r="B22" s="204"/>
      <c r="C22" s="205" t="s">
        <v>97</v>
      </c>
      <c r="D22" s="206"/>
      <c r="E22" s="206"/>
      <c r="F22" s="206"/>
      <c r="G22" s="207"/>
      <c r="L22" s="208" t="s">
        <v>97</v>
      </c>
      <c r="O22" s="195">
        <v>3</v>
      </c>
    </row>
    <row r="23" spans="1:104" x14ac:dyDescent="0.2">
      <c r="A23" s="203"/>
      <c r="B23" s="209"/>
      <c r="C23" s="210" t="s">
        <v>98</v>
      </c>
      <c r="D23" s="211"/>
      <c r="E23" s="212">
        <v>6.8</v>
      </c>
      <c r="F23" s="213"/>
      <c r="G23" s="214"/>
      <c r="M23" s="208" t="s">
        <v>98</v>
      </c>
      <c r="O23" s="195"/>
    </row>
    <row r="24" spans="1:104" x14ac:dyDescent="0.2">
      <c r="A24" s="203"/>
      <c r="B24" s="209"/>
      <c r="C24" s="210" t="s">
        <v>98</v>
      </c>
      <c r="D24" s="211"/>
      <c r="E24" s="212">
        <v>6.8</v>
      </c>
      <c r="F24" s="213"/>
      <c r="G24" s="214"/>
      <c r="M24" s="208" t="s">
        <v>98</v>
      </c>
      <c r="O24" s="195"/>
    </row>
    <row r="25" spans="1:104" x14ac:dyDescent="0.2">
      <c r="A25" s="196">
        <v>8</v>
      </c>
      <c r="B25" s="197" t="s">
        <v>99</v>
      </c>
      <c r="C25" s="198" t="s">
        <v>100</v>
      </c>
      <c r="D25" s="199" t="s">
        <v>78</v>
      </c>
      <c r="E25" s="200">
        <v>52.7</v>
      </c>
      <c r="F25" s="200">
        <v>110</v>
      </c>
      <c r="G25" s="201">
        <f>E25*F25</f>
        <v>5797</v>
      </c>
      <c r="O25" s="195">
        <v>2</v>
      </c>
      <c r="AA25" s="167">
        <v>1</v>
      </c>
      <c r="AB25" s="167">
        <v>1</v>
      </c>
      <c r="AC25" s="167">
        <v>1</v>
      </c>
      <c r="AZ25" s="167">
        <v>1</v>
      </c>
      <c r="BA25" s="167">
        <f>IF(AZ25=1,G25,0)</f>
        <v>5797</v>
      </c>
      <c r="BB25" s="167">
        <f>IF(AZ25=2,G25,0)</f>
        <v>0</v>
      </c>
      <c r="BC25" s="167">
        <f>IF(AZ25=3,G25,0)</f>
        <v>0</v>
      </c>
      <c r="BD25" s="167">
        <f>IF(AZ25=4,G25,0)</f>
        <v>0</v>
      </c>
      <c r="BE25" s="167">
        <f>IF(AZ25=5,G25,0)</f>
        <v>0</v>
      </c>
      <c r="CA25" s="202">
        <v>1</v>
      </c>
      <c r="CB25" s="202">
        <v>1</v>
      </c>
      <c r="CZ25" s="167">
        <v>9.8999999999999999E-4</v>
      </c>
    </row>
    <row r="26" spans="1:104" x14ac:dyDescent="0.2">
      <c r="A26" s="203"/>
      <c r="B26" s="204"/>
      <c r="C26" s="205" t="s">
        <v>101</v>
      </c>
      <c r="D26" s="206"/>
      <c r="E26" s="206"/>
      <c r="F26" s="206"/>
      <c r="G26" s="207"/>
      <c r="L26" s="208" t="s">
        <v>101</v>
      </c>
      <c r="O26" s="195">
        <v>3</v>
      </c>
    </row>
    <row r="27" spans="1:104" x14ac:dyDescent="0.2">
      <c r="A27" s="203"/>
      <c r="B27" s="209"/>
      <c r="C27" s="210" t="s">
        <v>102</v>
      </c>
      <c r="D27" s="211"/>
      <c r="E27" s="212">
        <v>52.7</v>
      </c>
      <c r="F27" s="213"/>
      <c r="G27" s="214"/>
      <c r="M27" s="208" t="s">
        <v>102</v>
      </c>
      <c r="O27" s="195"/>
    </row>
    <row r="28" spans="1:104" x14ac:dyDescent="0.2">
      <c r="A28" s="196">
        <v>9</v>
      </c>
      <c r="B28" s="197" t="s">
        <v>103</v>
      </c>
      <c r="C28" s="198" t="s">
        <v>104</v>
      </c>
      <c r="D28" s="199" t="s">
        <v>78</v>
      </c>
      <c r="E28" s="200">
        <v>52.7</v>
      </c>
      <c r="F28" s="200">
        <v>22</v>
      </c>
      <c r="G28" s="201">
        <f>E28*F28</f>
        <v>1159.4000000000001</v>
      </c>
      <c r="O28" s="195">
        <v>2</v>
      </c>
      <c r="AA28" s="167">
        <v>1</v>
      </c>
      <c r="AB28" s="167">
        <v>1</v>
      </c>
      <c r="AC28" s="167">
        <v>1</v>
      </c>
      <c r="AZ28" s="167">
        <v>1</v>
      </c>
      <c r="BA28" s="167">
        <f>IF(AZ28=1,G28,0)</f>
        <v>1159.4000000000001</v>
      </c>
      <c r="BB28" s="167">
        <f>IF(AZ28=2,G28,0)</f>
        <v>0</v>
      </c>
      <c r="BC28" s="167">
        <f>IF(AZ28=3,G28,0)</f>
        <v>0</v>
      </c>
      <c r="BD28" s="167">
        <f>IF(AZ28=4,G28,0)</f>
        <v>0</v>
      </c>
      <c r="BE28" s="167">
        <f>IF(AZ28=5,G28,0)</f>
        <v>0</v>
      </c>
      <c r="CA28" s="202">
        <v>1</v>
      </c>
      <c r="CB28" s="202">
        <v>1</v>
      </c>
      <c r="CZ28" s="167">
        <v>0</v>
      </c>
    </row>
    <row r="29" spans="1:104" x14ac:dyDescent="0.2">
      <c r="A29" s="196">
        <v>10</v>
      </c>
      <c r="B29" s="197" t="s">
        <v>105</v>
      </c>
      <c r="C29" s="198" t="s">
        <v>106</v>
      </c>
      <c r="D29" s="199" t="s">
        <v>84</v>
      </c>
      <c r="E29" s="200">
        <v>31.155000000000001</v>
      </c>
      <c r="F29" s="200">
        <v>75</v>
      </c>
      <c r="G29" s="201">
        <f>E29*F29</f>
        <v>2336.625</v>
      </c>
      <c r="O29" s="195">
        <v>2</v>
      </c>
      <c r="AA29" s="167">
        <v>1</v>
      </c>
      <c r="AB29" s="167">
        <v>1</v>
      </c>
      <c r="AC29" s="167">
        <v>1</v>
      </c>
      <c r="AZ29" s="167">
        <v>1</v>
      </c>
      <c r="BA29" s="167">
        <f>IF(AZ29=1,G29,0)</f>
        <v>2336.625</v>
      </c>
      <c r="BB29" s="167">
        <f>IF(AZ29=2,G29,0)</f>
        <v>0</v>
      </c>
      <c r="BC29" s="167">
        <f>IF(AZ29=3,G29,0)</f>
        <v>0</v>
      </c>
      <c r="BD29" s="167">
        <f>IF(AZ29=4,G29,0)</f>
        <v>0</v>
      </c>
      <c r="BE29" s="167">
        <f>IF(AZ29=5,G29,0)</f>
        <v>0</v>
      </c>
      <c r="CA29" s="202">
        <v>1</v>
      </c>
      <c r="CB29" s="202">
        <v>1</v>
      </c>
      <c r="CZ29" s="167">
        <v>0</v>
      </c>
    </row>
    <row r="30" spans="1:104" x14ac:dyDescent="0.2">
      <c r="A30" s="196">
        <v>11</v>
      </c>
      <c r="B30" s="197" t="s">
        <v>107</v>
      </c>
      <c r="C30" s="198" t="s">
        <v>108</v>
      </c>
      <c r="D30" s="199" t="s">
        <v>84</v>
      </c>
      <c r="E30" s="200">
        <v>10.5</v>
      </c>
      <c r="F30" s="200">
        <v>198</v>
      </c>
      <c r="G30" s="201">
        <f>E30*F30</f>
        <v>2079</v>
      </c>
      <c r="O30" s="195">
        <v>2</v>
      </c>
      <c r="AA30" s="167">
        <v>1</v>
      </c>
      <c r="AB30" s="167">
        <v>1</v>
      </c>
      <c r="AC30" s="167">
        <v>1</v>
      </c>
      <c r="AZ30" s="167">
        <v>1</v>
      </c>
      <c r="BA30" s="167">
        <f>IF(AZ30=1,G30,0)</f>
        <v>2079</v>
      </c>
      <c r="BB30" s="167">
        <f>IF(AZ30=2,G30,0)</f>
        <v>0</v>
      </c>
      <c r="BC30" s="167">
        <f>IF(AZ30=3,G30,0)</f>
        <v>0</v>
      </c>
      <c r="BD30" s="167">
        <f>IF(AZ30=4,G30,0)</f>
        <v>0</v>
      </c>
      <c r="BE30" s="167">
        <f>IF(AZ30=5,G30,0)</f>
        <v>0</v>
      </c>
      <c r="CA30" s="202">
        <v>1</v>
      </c>
      <c r="CB30" s="202">
        <v>1</v>
      </c>
      <c r="CZ30" s="167">
        <v>0</v>
      </c>
    </row>
    <row r="31" spans="1:104" x14ac:dyDescent="0.2">
      <c r="A31" s="203"/>
      <c r="B31" s="209"/>
      <c r="C31" s="210" t="s">
        <v>109</v>
      </c>
      <c r="D31" s="211"/>
      <c r="E31" s="212">
        <v>10.5</v>
      </c>
      <c r="F31" s="213"/>
      <c r="G31" s="214"/>
      <c r="M31" s="208" t="s">
        <v>109</v>
      </c>
      <c r="O31" s="195"/>
    </row>
    <row r="32" spans="1:104" x14ac:dyDescent="0.2">
      <c r="A32" s="196">
        <v>12</v>
      </c>
      <c r="B32" s="197" t="s">
        <v>110</v>
      </c>
      <c r="C32" s="198" t="s">
        <v>111</v>
      </c>
      <c r="D32" s="199" t="s">
        <v>84</v>
      </c>
      <c r="E32" s="200">
        <v>10.5</v>
      </c>
      <c r="F32" s="200">
        <v>170</v>
      </c>
      <c r="G32" s="201">
        <f>E32*F32</f>
        <v>1785</v>
      </c>
      <c r="O32" s="195">
        <v>2</v>
      </c>
      <c r="AA32" s="167">
        <v>1</v>
      </c>
      <c r="AB32" s="167">
        <v>1</v>
      </c>
      <c r="AC32" s="167">
        <v>1</v>
      </c>
      <c r="AZ32" s="167">
        <v>1</v>
      </c>
      <c r="BA32" s="167">
        <f>IF(AZ32=1,G32,0)</f>
        <v>1785</v>
      </c>
      <c r="BB32" s="167">
        <f>IF(AZ32=2,G32,0)</f>
        <v>0</v>
      </c>
      <c r="BC32" s="167">
        <f>IF(AZ32=3,G32,0)</f>
        <v>0</v>
      </c>
      <c r="BD32" s="167">
        <f>IF(AZ32=4,G32,0)</f>
        <v>0</v>
      </c>
      <c r="BE32" s="167">
        <f>IF(AZ32=5,G32,0)</f>
        <v>0</v>
      </c>
      <c r="CA32" s="202">
        <v>1</v>
      </c>
      <c r="CB32" s="202">
        <v>1</v>
      </c>
      <c r="CZ32" s="167">
        <v>0</v>
      </c>
    </row>
    <row r="33" spans="1:104" x14ac:dyDescent="0.2">
      <c r="A33" s="196">
        <v>13</v>
      </c>
      <c r="B33" s="197" t="s">
        <v>112</v>
      </c>
      <c r="C33" s="198" t="s">
        <v>113</v>
      </c>
      <c r="D33" s="199" t="s">
        <v>84</v>
      </c>
      <c r="E33" s="200">
        <v>10.5</v>
      </c>
      <c r="F33" s="200">
        <v>165</v>
      </c>
      <c r="G33" s="201">
        <f>E33*F33</f>
        <v>1732.5</v>
      </c>
      <c r="O33" s="195">
        <v>2</v>
      </c>
      <c r="AA33" s="167">
        <v>1</v>
      </c>
      <c r="AB33" s="167">
        <v>1</v>
      </c>
      <c r="AC33" s="167">
        <v>1</v>
      </c>
      <c r="AZ33" s="167">
        <v>1</v>
      </c>
      <c r="BA33" s="167">
        <f>IF(AZ33=1,G33,0)</f>
        <v>1732.5</v>
      </c>
      <c r="BB33" s="167">
        <f>IF(AZ33=2,G33,0)</f>
        <v>0</v>
      </c>
      <c r="BC33" s="167">
        <f>IF(AZ33=3,G33,0)</f>
        <v>0</v>
      </c>
      <c r="BD33" s="167">
        <f>IF(AZ33=4,G33,0)</f>
        <v>0</v>
      </c>
      <c r="BE33" s="167">
        <f>IF(AZ33=5,G33,0)</f>
        <v>0</v>
      </c>
      <c r="CA33" s="202">
        <v>1</v>
      </c>
      <c r="CB33" s="202">
        <v>1</v>
      </c>
      <c r="CZ33" s="167">
        <v>0</v>
      </c>
    </row>
    <row r="34" spans="1:104" x14ac:dyDescent="0.2">
      <c r="A34" s="203"/>
      <c r="B34" s="204"/>
      <c r="C34" s="205" t="s">
        <v>114</v>
      </c>
      <c r="D34" s="206"/>
      <c r="E34" s="206"/>
      <c r="F34" s="206"/>
      <c r="G34" s="207"/>
      <c r="L34" s="208" t="s">
        <v>114</v>
      </c>
      <c r="O34" s="195">
        <v>3</v>
      </c>
    </row>
    <row r="35" spans="1:104" x14ac:dyDescent="0.2">
      <c r="A35" s="196">
        <v>14</v>
      </c>
      <c r="B35" s="197" t="s">
        <v>115</v>
      </c>
      <c r="C35" s="198" t="s">
        <v>116</v>
      </c>
      <c r="D35" s="199" t="s">
        <v>84</v>
      </c>
      <c r="E35" s="200">
        <v>34.255000000000003</v>
      </c>
      <c r="F35" s="200">
        <v>98</v>
      </c>
      <c r="G35" s="201">
        <f>E35*F35</f>
        <v>3356.9900000000002</v>
      </c>
      <c r="O35" s="195">
        <v>2</v>
      </c>
      <c r="AA35" s="167">
        <v>1</v>
      </c>
      <c r="AB35" s="167">
        <v>1</v>
      </c>
      <c r="AC35" s="167">
        <v>1</v>
      </c>
      <c r="AZ35" s="167">
        <v>1</v>
      </c>
      <c r="BA35" s="167">
        <f>IF(AZ35=1,G35,0)</f>
        <v>3356.9900000000002</v>
      </c>
      <c r="BB35" s="167">
        <f>IF(AZ35=2,G35,0)</f>
        <v>0</v>
      </c>
      <c r="BC35" s="167">
        <f>IF(AZ35=3,G35,0)</f>
        <v>0</v>
      </c>
      <c r="BD35" s="167">
        <f>IF(AZ35=4,G35,0)</f>
        <v>0</v>
      </c>
      <c r="BE35" s="167">
        <f>IF(AZ35=5,G35,0)</f>
        <v>0</v>
      </c>
      <c r="CA35" s="202">
        <v>1</v>
      </c>
      <c r="CB35" s="202">
        <v>1</v>
      </c>
      <c r="CZ35" s="167">
        <v>0</v>
      </c>
    </row>
    <row r="36" spans="1:104" x14ac:dyDescent="0.2">
      <c r="A36" s="203"/>
      <c r="B36" s="204"/>
      <c r="C36" s="205" t="s">
        <v>117</v>
      </c>
      <c r="D36" s="206"/>
      <c r="E36" s="206"/>
      <c r="F36" s="206"/>
      <c r="G36" s="207"/>
      <c r="L36" s="208" t="s">
        <v>117</v>
      </c>
      <c r="O36" s="195">
        <v>3</v>
      </c>
    </row>
    <row r="37" spans="1:104" x14ac:dyDescent="0.2">
      <c r="A37" s="203"/>
      <c r="B37" s="209"/>
      <c r="C37" s="210" t="s">
        <v>118</v>
      </c>
      <c r="D37" s="211"/>
      <c r="E37" s="212">
        <v>34.255000000000003</v>
      </c>
      <c r="F37" s="213"/>
      <c r="G37" s="214"/>
      <c r="M37" s="208" t="s">
        <v>118</v>
      </c>
      <c r="O37" s="195"/>
    </row>
    <row r="38" spans="1:104" x14ac:dyDescent="0.2">
      <c r="A38" s="196">
        <v>15</v>
      </c>
      <c r="B38" s="197" t="s">
        <v>119</v>
      </c>
      <c r="C38" s="198" t="s">
        <v>120</v>
      </c>
      <c r="D38" s="199" t="s">
        <v>84</v>
      </c>
      <c r="E38" s="200">
        <v>8.4</v>
      </c>
      <c r="F38" s="200">
        <v>325</v>
      </c>
      <c r="G38" s="201">
        <f>E38*F38</f>
        <v>2730</v>
      </c>
      <c r="O38" s="195">
        <v>2</v>
      </c>
      <c r="AA38" s="167">
        <v>1</v>
      </c>
      <c r="AB38" s="167">
        <v>1</v>
      </c>
      <c r="AC38" s="167">
        <v>1</v>
      </c>
      <c r="AZ38" s="167">
        <v>1</v>
      </c>
      <c r="BA38" s="167">
        <f>IF(AZ38=1,G38,0)</f>
        <v>2730</v>
      </c>
      <c r="BB38" s="167">
        <f>IF(AZ38=2,G38,0)</f>
        <v>0</v>
      </c>
      <c r="BC38" s="167">
        <f>IF(AZ38=3,G38,0)</f>
        <v>0</v>
      </c>
      <c r="BD38" s="167">
        <f>IF(AZ38=4,G38,0)</f>
        <v>0</v>
      </c>
      <c r="BE38" s="167">
        <f>IF(AZ38=5,G38,0)</f>
        <v>0</v>
      </c>
      <c r="CA38" s="202">
        <v>1</v>
      </c>
      <c r="CB38" s="202">
        <v>1</v>
      </c>
      <c r="CZ38" s="167">
        <v>0</v>
      </c>
    </row>
    <row r="39" spans="1:104" ht="22.5" x14ac:dyDescent="0.2">
      <c r="A39" s="203"/>
      <c r="B39" s="204"/>
      <c r="C39" s="205" t="s">
        <v>121</v>
      </c>
      <c r="D39" s="206"/>
      <c r="E39" s="206"/>
      <c r="F39" s="206"/>
      <c r="G39" s="207"/>
      <c r="L39" s="208" t="s">
        <v>121</v>
      </c>
      <c r="O39" s="195">
        <v>3</v>
      </c>
    </row>
    <row r="40" spans="1:104" x14ac:dyDescent="0.2">
      <c r="A40" s="203"/>
      <c r="B40" s="209"/>
      <c r="C40" s="210" t="s">
        <v>122</v>
      </c>
      <c r="D40" s="211"/>
      <c r="E40" s="212">
        <v>4.68</v>
      </c>
      <c r="F40" s="213"/>
      <c r="G40" s="214"/>
      <c r="M40" s="208" t="s">
        <v>122</v>
      </c>
      <c r="O40" s="195"/>
    </row>
    <row r="41" spans="1:104" x14ac:dyDescent="0.2">
      <c r="A41" s="203"/>
      <c r="B41" s="209"/>
      <c r="C41" s="210" t="s">
        <v>123</v>
      </c>
      <c r="D41" s="211"/>
      <c r="E41" s="212">
        <v>3.72</v>
      </c>
      <c r="F41" s="213"/>
      <c r="G41" s="214"/>
      <c r="M41" s="208" t="s">
        <v>123</v>
      </c>
      <c r="O41" s="195"/>
    </row>
    <row r="42" spans="1:104" x14ac:dyDescent="0.2">
      <c r="A42" s="196">
        <v>16</v>
      </c>
      <c r="B42" s="197" t="s">
        <v>124</v>
      </c>
      <c r="C42" s="198" t="s">
        <v>125</v>
      </c>
      <c r="D42" s="199" t="s">
        <v>126</v>
      </c>
      <c r="E42" s="200">
        <v>15.12</v>
      </c>
      <c r="F42" s="200">
        <v>336</v>
      </c>
      <c r="G42" s="201">
        <f>E42*F42</f>
        <v>5080.32</v>
      </c>
      <c r="O42" s="195">
        <v>2</v>
      </c>
      <c r="AA42" s="167">
        <v>3</v>
      </c>
      <c r="AB42" s="167">
        <v>1</v>
      </c>
      <c r="AC42" s="167">
        <v>583312004</v>
      </c>
      <c r="AZ42" s="167">
        <v>1</v>
      </c>
      <c r="BA42" s="167">
        <f>IF(AZ42=1,G42,0)</f>
        <v>5080.32</v>
      </c>
      <c r="BB42" s="167">
        <f>IF(AZ42=2,G42,0)</f>
        <v>0</v>
      </c>
      <c r="BC42" s="167">
        <f>IF(AZ42=3,G42,0)</f>
        <v>0</v>
      </c>
      <c r="BD42" s="167">
        <f>IF(AZ42=4,G42,0)</f>
        <v>0</v>
      </c>
      <c r="BE42" s="167">
        <f>IF(AZ42=5,G42,0)</f>
        <v>0</v>
      </c>
      <c r="CA42" s="202">
        <v>3</v>
      </c>
      <c r="CB42" s="202">
        <v>1</v>
      </c>
      <c r="CZ42" s="167">
        <v>1</v>
      </c>
    </row>
    <row r="43" spans="1:104" x14ac:dyDescent="0.2">
      <c r="A43" s="215"/>
      <c r="B43" s="216" t="s">
        <v>69</v>
      </c>
      <c r="C43" s="217" t="str">
        <f>CONCATENATE(B7," ",C7)</f>
        <v>1 Zemní práce</v>
      </c>
      <c r="D43" s="218"/>
      <c r="E43" s="219"/>
      <c r="F43" s="220"/>
      <c r="G43" s="221">
        <f>SUM(G7:G42)</f>
        <v>93857.06</v>
      </c>
      <c r="O43" s="195">
        <v>4</v>
      </c>
      <c r="BA43" s="222">
        <f>SUM(BA7:BA42)</f>
        <v>93857.06</v>
      </c>
      <c r="BB43" s="222">
        <f>SUM(BB7:BB42)</f>
        <v>0</v>
      </c>
      <c r="BC43" s="222">
        <f>SUM(BC7:BC42)</f>
        <v>0</v>
      </c>
      <c r="BD43" s="222">
        <f>SUM(BD7:BD42)</f>
        <v>0</v>
      </c>
      <c r="BE43" s="222">
        <f>SUM(BE7:BE42)</f>
        <v>0</v>
      </c>
    </row>
    <row r="44" spans="1:104" x14ac:dyDescent="0.2">
      <c r="A44" s="188" t="s">
        <v>66</v>
      </c>
      <c r="B44" s="189" t="s">
        <v>127</v>
      </c>
      <c r="C44" s="190" t="s">
        <v>128</v>
      </c>
      <c r="D44" s="191"/>
      <c r="E44" s="192"/>
      <c r="F44" s="192"/>
      <c r="G44" s="193"/>
      <c r="H44" s="194"/>
      <c r="I44" s="194"/>
      <c r="O44" s="195">
        <v>1</v>
      </c>
    </row>
    <row r="45" spans="1:104" x14ac:dyDescent="0.2">
      <c r="A45" s="196">
        <v>17</v>
      </c>
      <c r="B45" s="197" t="s">
        <v>129</v>
      </c>
      <c r="C45" s="198" t="s">
        <v>130</v>
      </c>
      <c r="D45" s="199" t="s">
        <v>84</v>
      </c>
      <c r="E45" s="200">
        <v>2.1</v>
      </c>
      <c r="F45" s="200">
        <v>995</v>
      </c>
      <c r="G45" s="201">
        <f>E45*F45</f>
        <v>2089.5</v>
      </c>
      <c r="O45" s="195">
        <v>2</v>
      </c>
      <c r="AA45" s="167">
        <v>1</v>
      </c>
      <c r="AB45" s="167">
        <v>0</v>
      </c>
      <c r="AC45" s="167">
        <v>0</v>
      </c>
      <c r="AZ45" s="167">
        <v>1</v>
      </c>
      <c r="BA45" s="167">
        <f>IF(AZ45=1,G45,0)</f>
        <v>2089.5</v>
      </c>
      <c r="BB45" s="167">
        <f>IF(AZ45=2,G45,0)</f>
        <v>0</v>
      </c>
      <c r="BC45" s="167">
        <f>IF(AZ45=3,G45,0)</f>
        <v>0</v>
      </c>
      <c r="BD45" s="167">
        <f>IF(AZ45=4,G45,0)</f>
        <v>0</v>
      </c>
      <c r="BE45" s="167">
        <f>IF(AZ45=5,G45,0)</f>
        <v>0</v>
      </c>
      <c r="CA45" s="202">
        <v>1</v>
      </c>
      <c r="CB45" s="202">
        <v>0</v>
      </c>
      <c r="CZ45" s="167">
        <v>1.891</v>
      </c>
    </row>
    <row r="46" spans="1:104" ht="22.5" x14ac:dyDescent="0.2">
      <c r="A46" s="203"/>
      <c r="B46" s="204"/>
      <c r="C46" s="205" t="s">
        <v>131</v>
      </c>
      <c r="D46" s="206"/>
      <c r="E46" s="206"/>
      <c r="F46" s="206"/>
      <c r="G46" s="207"/>
      <c r="L46" s="208" t="s">
        <v>131</v>
      </c>
      <c r="O46" s="195">
        <v>3</v>
      </c>
    </row>
    <row r="47" spans="1:104" x14ac:dyDescent="0.2">
      <c r="A47" s="203"/>
      <c r="B47" s="209"/>
      <c r="C47" s="210" t="s">
        <v>132</v>
      </c>
      <c r="D47" s="211"/>
      <c r="E47" s="212">
        <v>1.17</v>
      </c>
      <c r="F47" s="213"/>
      <c r="G47" s="214"/>
      <c r="M47" s="208" t="s">
        <v>132</v>
      </c>
      <c r="O47" s="195"/>
    </row>
    <row r="48" spans="1:104" x14ac:dyDescent="0.2">
      <c r="A48" s="203"/>
      <c r="B48" s="209"/>
      <c r="C48" s="210" t="s">
        <v>133</v>
      </c>
      <c r="D48" s="211"/>
      <c r="E48" s="212">
        <v>0.93</v>
      </c>
      <c r="F48" s="213"/>
      <c r="G48" s="214"/>
      <c r="M48" s="208" t="s">
        <v>133</v>
      </c>
      <c r="O48" s="195"/>
    </row>
    <row r="49" spans="1:104" x14ac:dyDescent="0.2">
      <c r="A49" s="196">
        <v>18</v>
      </c>
      <c r="B49" s="197" t="s">
        <v>134</v>
      </c>
      <c r="C49" s="198" t="s">
        <v>135</v>
      </c>
      <c r="D49" s="199" t="s">
        <v>78</v>
      </c>
      <c r="E49" s="200">
        <v>32</v>
      </c>
      <c r="F49" s="200">
        <v>395</v>
      </c>
      <c r="G49" s="201">
        <f>E49*F49</f>
        <v>12640</v>
      </c>
      <c r="O49" s="195">
        <v>2</v>
      </c>
      <c r="AA49" s="167">
        <v>1</v>
      </c>
      <c r="AB49" s="167">
        <v>1</v>
      </c>
      <c r="AC49" s="167">
        <v>1</v>
      </c>
      <c r="AZ49" s="167">
        <v>1</v>
      </c>
      <c r="BA49" s="167">
        <f>IF(AZ49=1,G49,0)</f>
        <v>12640</v>
      </c>
      <c r="BB49" s="167">
        <f>IF(AZ49=2,G49,0)</f>
        <v>0</v>
      </c>
      <c r="BC49" s="167">
        <f>IF(AZ49=3,G49,0)</f>
        <v>0</v>
      </c>
      <c r="BD49" s="167">
        <f>IF(AZ49=4,G49,0)</f>
        <v>0</v>
      </c>
      <c r="BE49" s="167">
        <f>IF(AZ49=5,G49,0)</f>
        <v>0</v>
      </c>
      <c r="CA49" s="202">
        <v>1</v>
      </c>
      <c r="CB49" s="202">
        <v>1</v>
      </c>
      <c r="CZ49" s="167">
        <v>0.35799999999999998</v>
      </c>
    </row>
    <row r="50" spans="1:104" x14ac:dyDescent="0.2">
      <c r="A50" s="203"/>
      <c r="B50" s="209"/>
      <c r="C50" s="210" t="s">
        <v>136</v>
      </c>
      <c r="D50" s="211"/>
      <c r="E50" s="212">
        <v>32</v>
      </c>
      <c r="F50" s="213"/>
      <c r="G50" s="214"/>
      <c r="M50" s="208">
        <v>32</v>
      </c>
      <c r="O50" s="195"/>
    </row>
    <row r="51" spans="1:104" x14ac:dyDescent="0.2">
      <c r="A51" s="196">
        <v>19</v>
      </c>
      <c r="B51" s="197" t="s">
        <v>137</v>
      </c>
      <c r="C51" s="198" t="s">
        <v>138</v>
      </c>
      <c r="D51" s="199" t="s">
        <v>78</v>
      </c>
      <c r="E51" s="200">
        <v>32</v>
      </c>
      <c r="F51" s="200">
        <v>85</v>
      </c>
      <c r="G51" s="201">
        <f>E51*F51</f>
        <v>2720</v>
      </c>
      <c r="O51" s="195">
        <v>2</v>
      </c>
      <c r="AA51" s="167">
        <v>1</v>
      </c>
      <c r="AB51" s="167">
        <v>1</v>
      </c>
      <c r="AC51" s="167">
        <v>1</v>
      </c>
      <c r="AZ51" s="167">
        <v>1</v>
      </c>
      <c r="BA51" s="167">
        <f>IF(AZ51=1,G51,0)</f>
        <v>2720</v>
      </c>
      <c r="BB51" s="167">
        <f>IF(AZ51=2,G51,0)</f>
        <v>0</v>
      </c>
      <c r="BC51" s="167">
        <f>IF(AZ51=3,G51,0)</f>
        <v>0</v>
      </c>
      <c r="BD51" s="167">
        <f>IF(AZ51=4,G51,0)</f>
        <v>0</v>
      </c>
      <c r="BE51" s="167">
        <f>IF(AZ51=5,G51,0)</f>
        <v>0</v>
      </c>
      <c r="CA51" s="202">
        <v>1</v>
      </c>
      <c r="CB51" s="202">
        <v>1</v>
      </c>
      <c r="CZ51" s="167">
        <v>0.16192000000000001</v>
      </c>
    </row>
    <row r="52" spans="1:104" x14ac:dyDescent="0.2">
      <c r="A52" s="196">
        <v>20</v>
      </c>
      <c r="B52" s="197" t="s">
        <v>139</v>
      </c>
      <c r="C52" s="198" t="s">
        <v>140</v>
      </c>
      <c r="D52" s="199" t="s">
        <v>84</v>
      </c>
      <c r="E52" s="200">
        <v>0.40949999999999998</v>
      </c>
      <c r="F52" s="200">
        <v>3200</v>
      </c>
      <c r="G52" s="201">
        <f>E52*F52</f>
        <v>1310.3999999999999</v>
      </c>
      <c r="O52" s="195">
        <v>2</v>
      </c>
      <c r="AA52" s="167">
        <v>1</v>
      </c>
      <c r="AB52" s="167">
        <v>1</v>
      </c>
      <c r="AC52" s="167">
        <v>1</v>
      </c>
      <c r="AZ52" s="167">
        <v>1</v>
      </c>
      <c r="BA52" s="167">
        <f>IF(AZ52=1,G52,0)</f>
        <v>1310.3999999999999</v>
      </c>
      <c r="BB52" s="167">
        <f>IF(AZ52=2,G52,0)</f>
        <v>0</v>
      </c>
      <c r="BC52" s="167">
        <f>IF(AZ52=3,G52,0)</f>
        <v>0</v>
      </c>
      <c r="BD52" s="167">
        <f>IF(AZ52=4,G52,0)</f>
        <v>0</v>
      </c>
      <c r="BE52" s="167">
        <f>IF(AZ52=5,G52,0)</f>
        <v>0</v>
      </c>
      <c r="CA52" s="202">
        <v>1</v>
      </c>
      <c r="CB52" s="202">
        <v>1</v>
      </c>
      <c r="CZ52" s="167">
        <v>2.492</v>
      </c>
    </row>
    <row r="53" spans="1:104" x14ac:dyDescent="0.2">
      <c r="A53" s="203"/>
      <c r="B53" s="209"/>
      <c r="C53" s="210" t="s">
        <v>141</v>
      </c>
      <c r="D53" s="211"/>
      <c r="E53" s="212">
        <v>0.3528</v>
      </c>
      <c r="F53" s="213"/>
      <c r="G53" s="214"/>
      <c r="M53" s="208" t="s">
        <v>141</v>
      </c>
      <c r="O53" s="195"/>
    </row>
    <row r="54" spans="1:104" x14ac:dyDescent="0.2">
      <c r="A54" s="203"/>
      <c r="B54" s="209"/>
      <c r="C54" s="210" t="s">
        <v>142</v>
      </c>
      <c r="D54" s="211"/>
      <c r="E54" s="212">
        <v>5.67E-2</v>
      </c>
      <c r="F54" s="213"/>
      <c r="G54" s="214"/>
      <c r="M54" s="208" t="s">
        <v>142</v>
      </c>
      <c r="O54" s="195"/>
    </row>
    <row r="55" spans="1:104" x14ac:dyDescent="0.2">
      <c r="A55" s="196">
        <v>21</v>
      </c>
      <c r="B55" s="197" t="s">
        <v>143</v>
      </c>
      <c r="C55" s="198" t="s">
        <v>144</v>
      </c>
      <c r="D55" s="199" t="s">
        <v>78</v>
      </c>
      <c r="E55" s="200">
        <v>3.15</v>
      </c>
      <c r="F55" s="200">
        <v>345</v>
      </c>
      <c r="G55" s="201">
        <f>E55*F55</f>
        <v>1086.75</v>
      </c>
      <c r="O55" s="195">
        <v>2</v>
      </c>
      <c r="AA55" s="167">
        <v>1</v>
      </c>
      <c r="AB55" s="167">
        <v>1</v>
      </c>
      <c r="AC55" s="167">
        <v>1</v>
      </c>
      <c r="AZ55" s="167">
        <v>1</v>
      </c>
      <c r="BA55" s="167">
        <f>IF(AZ55=1,G55,0)</f>
        <v>1086.75</v>
      </c>
      <c r="BB55" s="167">
        <f>IF(AZ55=2,G55,0)</f>
        <v>0</v>
      </c>
      <c r="BC55" s="167">
        <f>IF(AZ55=3,G55,0)</f>
        <v>0</v>
      </c>
      <c r="BD55" s="167">
        <f>IF(AZ55=4,G55,0)</f>
        <v>0</v>
      </c>
      <c r="BE55" s="167">
        <f>IF(AZ55=5,G55,0)</f>
        <v>0</v>
      </c>
      <c r="CA55" s="202">
        <v>1</v>
      </c>
      <c r="CB55" s="202">
        <v>1</v>
      </c>
      <c r="CZ55" s="167">
        <v>5.0000000000000001E-3</v>
      </c>
    </row>
    <row r="56" spans="1:104" x14ac:dyDescent="0.2">
      <c r="A56" s="203"/>
      <c r="B56" s="209"/>
      <c r="C56" s="210" t="s">
        <v>145</v>
      </c>
      <c r="D56" s="211"/>
      <c r="E56" s="212">
        <v>3.15</v>
      </c>
      <c r="F56" s="213"/>
      <c r="G56" s="214"/>
      <c r="M56" s="208" t="s">
        <v>145</v>
      </c>
      <c r="O56" s="195"/>
    </row>
    <row r="57" spans="1:104" x14ac:dyDescent="0.2">
      <c r="A57" s="215"/>
      <c r="B57" s="216" t="s">
        <v>69</v>
      </c>
      <c r="C57" s="217" t="str">
        <f>CONCATENATE(B44," ",C44)</f>
        <v>4 Vodorovné konstrukce</v>
      </c>
      <c r="D57" s="218"/>
      <c r="E57" s="219"/>
      <c r="F57" s="220"/>
      <c r="G57" s="221">
        <f>SUM(G44:G56)</f>
        <v>19846.650000000001</v>
      </c>
      <c r="O57" s="195">
        <v>4</v>
      </c>
      <c r="BA57" s="222">
        <f>SUM(BA44:BA56)</f>
        <v>19846.650000000001</v>
      </c>
      <c r="BB57" s="222">
        <f>SUM(BB44:BB56)</f>
        <v>0</v>
      </c>
      <c r="BC57" s="222">
        <f>SUM(BC44:BC56)</f>
        <v>0</v>
      </c>
      <c r="BD57" s="222">
        <f>SUM(BD44:BD56)</f>
        <v>0</v>
      </c>
      <c r="BE57" s="222">
        <f>SUM(BE44:BE56)</f>
        <v>0</v>
      </c>
    </row>
    <row r="58" spans="1:104" x14ac:dyDescent="0.2">
      <c r="A58" s="188" t="s">
        <v>66</v>
      </c>
      <c r="B58" s="189" t="s">
        <v>146</v>
      </c>
      <c r="C58" s="190" t="s">
        <v>147</v>
      </c>
      <c r="D58" s="191"/>
      <c r="E58" s="192"/>
      <c r="F58" s="192"/>
      <c r="G58" s="193"/>
      <c r="H58" s="194"/>
      <c r="I58" s="194"/>
      <c r="O58" s="195">
        <v>1</v>
      </c>
    </row>
    <row r="59" spans="1:104" x14ac:dyDescent="0.2">
      <c r="A59" s="196">
        <v>22</v>
      </c>
      <c r="B59" s="197" t="s">
        <v>148</v>
      </c>
      <c r="C59" s="198" t="s">
        <v>149</v>
      </c>
      <c r="D59" s="199" t="s">
        <v>78</v>
      </c>
      <c r="E59" s="200">
        <v>32</v>
      </c>
      <c r="F59" s="200">
        <v>285</v>
      </c>
      <c r="G59" s="201">
        <f>E59*F59</f>
        <v>9120</v>
      </c>
      <c r="O59" s="195">
        <v>2</v>
      </c>
      <c r="AA59" s="167">
        <v>1</v>
      </c>
      <c r="AB59" s="167">
        <v>1</v>
      </c>
      <c r="AC59" s="167">
        <v>1</v>
      </c>
      <c r="AZ59" s="167">
        <v>1</v>
      </c>
      <c r="BA59" s="167">
        <f>IF(AZ59=1,G59,0)</f>
        <v>9120</v>
      </c>
      <c r="BB59" s="167">
        <f>IF(AZ59=2,G59,0)</f>
        <v>0</v>
      </c>
      <c r="BC59" s="167">
        <f>IF(AZ59=3,G59,0)</f>
        <v>0</v>
      </c>
      <c r="BD59" s="167">
        <f>IF(AZ59=4,G59,0)</f>
        <v>0</v>
      </c>
      <c r="BE59" s="167">
        <f>IF(AZ59=5,G59,0)</f>
        <v>0</v>
      </c>
      <c r="CA59" s="202">
        <v>1</v>
      </c>
      <c r="CB59" s="202">
        <v>1</v>
      </c>
      <c r="CZ59" s="167">
        <v>7.9619999999999996E-2</v>
      </c>
    </row>
    <row r="60" spans="1:104" x14ac:dyDescent="0.2">
      <c r="A60" s="215"/>
      <c r="B60" s="216" t="s">
        <v>69</v>
      </c>
      <c r="C60" s="217" t="str">
        <f>CONCATENATE(B58," ",C58)</f>
        <v>5 Komunikace</v>
      </c>
      <c r="D60" s="218"/>
      <c r="E60" s="219"/>
      <c r="F60" s="220"/>
      <c r="G60" s="221">
        <f>SUM(G58:G59)</f>
        <v>9120</v>
      </c>
      <c r="O60" s="195">
        <v>4</v>
      </c>
      <c r="BA60" s="222">
        <f>SUM(BA58:BA59)</f>
        <v>9120</v>
      </c>
      <c r="BB60" s="222">
        <f>SUM(BB58:BB59)</f>
        <v>0</v>
      </c>
      <c r="BC60" s="222">
        <f>SUM(BC58:BC59)</f>
        <v>0</v>
      </c>
      <c r="BD60" s="222">
        <f>SUM(BD58:BD59)</f>
        <v>0</v>
      </c>
      <c r="BE60" s="222">
        <f>SUM(BE58:BE59)</f>
        <v>0</v>
      </c>
    </row>
    <row r="61" spans="1:104" x14ac:dyDescent="0.2">
      <c r="A61" s="188" t="s">
        <v>66</v>
      </c>
      <c r="B61" s="189" t="s">
        <v>150</v>
      </c>
      <c r="C61" s="190" t="s">
        <v>151</v>
      </c>
      <c r="D61" s="191"/>
      <c r="E61" s="192"/>
      <c r="F61" s="192"/>
      <c r="G61" s="193"/>
      <c r="H61" s="194"/>
      <c r="I61" s="194"/>
      <c r="O61" s="195">
        <v>1</v>
      </c>
    </row>
    <row r="62" spans="1:104" x14ac:dyDescent="0.2">
      <c r="A62" s="196">
        <v>23</v>
      </c>
      <c r="B62" s="197" t="s">
        <v>152</v>
      </c>
      <c r="C62" s="198" t="s">
        <v>153</v>
      </c>
      <c r="D62" s="199" t="s">
        <v>154</v>
      </c>
      <c r="E62" s="200">
        <v>2</v>
      </c>
      <c r="F62" s="200">
        <v>2245</v>
      </c>
      <c r="G62" s="201">
        <f>E62*F62</f>
        <v>4490</v>
      </c>
      <c r="O62" s="195">
        <v>2</v>
      </c>
      <c r="AA62" s="167">
        <v>1</v>
      </c>
      <c r="AB62" s="167">
        <v>0</v>
      </c>
      <c r="AC62" s="167">
        <v>0</v>
      </c>
      <c r="AZ62" s="167">
        <v>1</v>
      </c>
      <c r="BA62" s="167">
        <f>IF(AZ62=1,G62,0)</f>
        <v>4490</v>
      </c>
      <c r="BB62" s="167">
        <f>IF(AZ62=2,G62,0)</f>
        <v>0</v>
      </c>
      <c r="BC62" s="167">
        <f>IF(AZ62=3,G62,0)</f>
        <v>0</v>
      </c>
      <c r="BD62" s="167">
        <f>IF(AZ62=4,G62,0)</f>
        <v>0</v>
      </c>
      <c r="BE62" s="167">
        <f>IF(AZ62=5,G62,0)</f>
        <v>0</v>
      </c>
      <c r="CA62" s="202">
        <v>1</v>
      </c>
      <c r="CB62" s="202">
        <v>0</v>
      </c>
      <c r="CZ62" s="167">
        <v>0</v>
      </c>
    </row>
    <row r="63" spans="1:104" x14ac:dyDescent="0.2">
      <c r="A63" s="196">
        <v>24</v>
      </c>
      <c r="B63" s="197" t="s">
        <v>155</v>
      </c>
      <c r="C63" s="198" t="s">
        <v>156</v>
      </c>
      <c r="D63" s="199" t="s">
        <v>154</v>
      </c>
      <c r="E63" s="200">
        <v>2</v>
      </c>
      <c r="F63" s="200">
        <v>295</v>
      </c>
      <c r="G63" s="201">
        <f>E63*F63</f>
        <v>590</v>
      </c>
      <c r="O63" s="195">
        <v>2</v>
      </c>
      <c r="AA63" s="167">
        <v>1</v>
      </c>
      <c r="AB63" s="167">
        <v>1</v>
      </c>
      <c r="AC63" s="167">
        <v>1</v>
      </c>
      <c r="AZ63" s="167">
        <v>1</v>
      </c>
      <c r="BA63" s="167">
        <f>IF(AZ63=1,G63,0)</f>
        <v>590</v>
      </c>
      <c r="BB63" s="167">
        <f>IF(AZ63=2,G63,0)</f>
        <v>0</v>
      </c>
      <c r="BC63" s="167">
        <f>IF(AZ63=3,G63,0)</f>
        <v>0</v>
      </c>
      <c r="BD63" s="167">
        <f>IF(AZ63=4,G63,0)</f>
        <v>0</v>
      </c>
      <c r="BE63" s="167">
        <f>IF(AZ63=5,G63,0)</f>
        <v>0</v>
      </c>
      <c r="CA63" s="202">
        <v>1</v>
      </c>
      <c r="CB63" s="202">
        <v>1</v>
      </c>
      <c r="CZ63" s="167">
        <v>1E-3</v>
      </c>
    </row>
    <row r="64" spans="1:104" x14ac:dyDescent="0.2">
      <c r="A64" s="196">
        <v>25</v>
      </c>
      <c r="B64" s="197" t="s">
        <v>157</v>
      </c>
      <c r="C64" s="198" t="s">
        <v>158</v>
      </c>
      <c r="D64" s="199" t="s">
        <v>154</v>
      </c>
      <c r="E64" s="200">
        <v>2</v>
      </c>
      <c r="F64" s="200">
        <v>425</v>
      </c>
      <c r="G64" s="201">
        <f>E64*F64</f>
        <v>850</v>
      </c>
      <c r="O64" s="195">
        <v>2</v>
      </c>
      <c r="AA64" s="167">
        <v>1</v>
      </c>
      <c r="AB64" s="167">
        <v>1</v>
      </c>
      <c r="AC64" s="167">
        <v>1</v>
      </c>
      <c r="AZ64" s="167">
        <v>1</v>
      </c>
      <c r="BA64" s="167">
        <f>IF(AZ64=1,G64,0)</f>
        <v>850</v>
      </c>
      <c r="BB64" s="167">
        <f>IF(AZ64=2,G64,0)</f>
        <v>0</v>
      </c>
      <c r="BC64" s="167">
        <f>IF(AZ64=3,G64,0)</f>
        <v>0</v>
      </c>
      <c r="BD64" s="167">
        <f>IF(AZ64=4,G64,0)</f>
        <v>0</v>
      </c>
      <c r="BE64" s="167">
        <f>IF(AZ64=5,G64,0)</f>
        <v>0</v>
      </c>
      <c r="CA64" s="202">
        <v>1</v>
      </c>
      <c r="CB64" s="202">
        <v>1</v>
      </c>
      <c r="CZ64" s="167">
        <v>1E-3</v>
      </c>
    </row>
    <row r="65" spans="1:104" x14ac:dyDescent="0.2">
      <c r="A65" s="196">
        <v>26</v>
      </c>
      <c r="B65" s="197" t="s">
        <v>159</v>
      </c>
      <c r="C65" s="198" t="s">
        <v>160</v>
      </c>
      <c r="D65" s="199" t="s">
        <v>161</v>
      </c>
      <c r="E65" s="200">
        <v>35</v>
      </c>
      <c r="F65" s="200">
        <v>12.5</v>
      </c>
      <c r="G65" s="201">
        <f>E65*F65</f>
        <v>437.5</v>
      </c>
      <c r="O65" s="195">
        <v>2</v>
      </c>
      <c r="AA65" s="167">
        <v>1</v>
      </c>
      <c r="AB65" s="167">
        <v>1</v>
      </c>
      <c r="AC65" s="167">
        <v>1</v>
      </c>
      <c r="AZ65" s="167">
        <v>1</v>
      </c>
      <c r="BA65" s="167">
        <f>IF(AZ65=1,G65,0)</f>
        <v>437.5</v>
      </c>
      <c r="BB65" s="167">
        <f>IF(AZ65=2,G65,0)</f>
        <v>0</v>
      </c>
      <c r="BC65" s="167">
        <f>IF(AZ65=3,G65,0)</f>
        <v>0</v>
      </c>
      <c r="BD65" s="167">
        <f>IF(AZ65=4,G65,0)</f>
        <v>0</v>
      </c>
      <c r="BE65" s="167">
        <f>IF(AZ65=5,G65,0)</f>
        <v>0</v>
      </c>
      <c r="CA65" s="202">
        <v>1</v>
      </c>
      <c r="CB65" s="202">
        <v>1</v>
      </c>
      <c r="CZ65" s="167">
        <v>0</v>
      </c>
    </row>
    <row r="66" spans="1:104" x14ac:dyDescent="0.2">
      <c r="A66" s="196">
        <v>27</v>
      </c>
      <c r="B66" s="197" t="s">
        <v>162</v>
      </c>
      <c r="C66" s="198" t="s">
        <v>163</v>
      </c>
      <c r="D66" s="199" t="s">
        <v>161</v>
      </c>
      <c r="E66" s="200">
        <v>40</v>
      </c>
      <c r="F66" s="200">
        <v>38</v>
      </c>
      <c r="G66" s="201">
        <f>E66*F66</f>
        <v>1520</v>
      </c>
      <c r="O66" s="195">
        <v>2</v>
      </c>
      <c r="AA66" s="167">
        <v>1</v>
      </c>
      <c r="AB66" s="167">
        <v>1</v>
      </c>
      <c r="AC66" s="167">
        <v>1</v>
      </c>
      <c r="AZ66" s="167">
        <v>1</v>
      </c>
      <c r="BA66" s="167">
        <f>IF(AZ66=1,G66,0)</f>
        <v>1520</v>
      </c>
      <c r="BB66" s="167">
        <f>IF(AZ66=2,G66,0)</f>
        <v>0</v>
      </c>
      <c r="BC66" s="167">
        <f>IF(AZ66=3,G66,0)</f>
        <v>0</v>
      </c>
      <c r="BD66" s="167">
        <f>IF(AZ66=4,G66,0)</f>
        <v>0</v>
      </c>
      <c r="BE66" s="167">
        <f>IF(AZ66=5,G66,0)</f>
        <v>0</v>
      </c>
      <c r="CA66" s="202">
        <v>1</v>
      </c>
      <c r="CB66" s="202">
        <v>1</v>
      </c>
      <c r="CZ66" s="167">
        <v>0</v>
      </c>
    </row>
    <row r="67" spans="1:104" x14ac:dyDescent="0.2">
      <c r="A67" s="196">
        <v>28</v>
      </c>
      <c r="B67" s="197" t="s">
        <v>164</v>
      </c>
      <c r="C67" s="198" t="s">
        <v>165</v>
      </c>
      <c r="D67" s="199" t="s">
        <v>154</v>
      </c>
      <c r="E67" s="200">
        <v>2</v>
      </c>
      <c r="F67" s="200">
        <v>480</v>
      </c>
      <c r="G67" s="201">
        <f>E67*F67</f>
        <v>960</v>
      </c>
      <c r="O67" s="195">
        <v>2</v>
      </c>
      <c r="AA67" s="167">
        <v>1</v>
      </c>
      <c r="AB67" s="167">
        <v>1</v>
      </c>
      <c r="AC67" s="167">
        <v>1</v>
      </c>
      <c r="AZ67" s="167">
        <v>1</v>
      </c>
      <c r="BA67" s="167">
        <f>IF(AZ67=1,G67,0)</f>
        <v>960</v>
      </c>
      <c r="BB67" s="167">
        <f>IF(AZ67=2,G67,0)</f>
        <v>0</v>
      </c>
      <c r="BC67" s="167">
        <f>IF(AZ67=3,G67,0)</f>
        <v>0</v>
      </c>
      <c r="BD67" s="167">
        <f>IF(AZ67=4,G67,0)</f>
        <v>0</v>
      </c>
      <c r="BE67" s="167">
        <f>IF(AZ67=5,G67,0)</f>
        <v>0</v>
      </c>
      <c r="CA67" s="202">
        <v>1</v>
      </c>
      <c r="CB67" s="202">
        <v>1</v>
      </c>
      <c r="CZ67" s="167">
        <v>0.11799999999999999</v>
      </c>
    </row>
    <row r="68" spans="1:104" ht="22.5" x14ac:dyDescent="0.2">
      <c r="A68" s="203"/>
      <c r="B68" s="204"/>
      <c r="C68" s="205" t="s">
        <v>166</v>
      </c>
      <c r="D68" s="206"/>
      <c r="E68" s="206"/>
      <c r="F68" s="206"/>
      <c r="G68" s="207"/>
      <c r="L68" s="208" t="s">
        <v>166</v>
      </c>
      <c r="O68" s="195">
        <v>3</v>
      </c>
    </row>
    <row r="69" spans="1:104" x14ac:dyDescent="0.2">
      <c r="A69" s="196">
        <v>29</v>
      </c>
      <c r="B69" s="197" t="s">
        <v>167</v>
      </c>
      <c r="C69" s="198" t="s">
        <v>168</v>
      </c>
      <c r="D69" s="199" t="s">
        <v>154</v>
      </c>
      <c r="E69" s="200">
        <v>2</v>
      </c>
      <c r="F69" s="200">
        <v>1450</v>
      </c>
      <c r="G69" s="201">
        <f>E69*F69</f>
        <v>2900</v>
      </c>
      <c r="O69" s="195">
        <v>2</v>
      </c>
      <c r="AA69" s="167">
        <v>12</v>
      </c>
      <c r="AB69" s="167">
        <v>0</v>
      </c>
      <c r="AC69" s="167">
        <v>1</v>
      </c>
      <c r="AZ69" s="167">
        <v>1</v>
      </c>
      <c r="BA69" s="167">
        <f>IF(AZ69=1,G69,0)</f>
        <v>2900</v>
      </c>
      <c r="BB69" s="167">
        <f>IF(AZ69=2,G69,0)</f>
        <v>0</v>
      </c>
      <c r="BC69" s="167">
        <f>IF(AZ69=3,G69,0)</f>
        <v>0</v>
      </c>
      <c r="BD69" s="167">
        <f>IF(AZ69=4,G69,0)</f>
        <v>0</v>
      </c>
      <c r="BE69" s="167">
        <f>IF(AZ69=5,G69,0)</f>
        <v>0</v>
      </c>
      <c r="CA69" s="202">
        <v>12</v>
      </c>
      <c r="CB69" s="202">
        <v>0</v>
      </c>
      <c r="CZ69" s="167">
        <v>0</v>
      </c>
    </row>
    <row r="70" spans="1:104" x14ac:dyDescent="0.2">
      <c r="A70" s="196">
        <v>30</v>
      </c>
      <c r="B70" s="197" t="s">
        <v>169</v>
      </c>
      <c r="C70" s="198" t="s">
        <v>170</v>
      </c>
      <c r="D70" s="199" t="s">
        <v>154</v>
      </c>
      <c r="E70" s="200">
        <v>2</v>
      </c>
      <c r="F70" s="200">
        <v>710</v>
      </c>
      <c r="G70" s="201">
        <f>E70*F70</f>
        <v>1420</v>
      </c>
      <c r="O70" s="195">
        <v>2</v>
      </c>
      <c r="AA70" s="167">
        <v>12</v>
      </c>
      <c r="AB70" s="167">
        <v>0</v>
      </c>
      <c r="AC70" s="167">
        <v>2</v>
      </c>
      <c r="AZ70" s="167">
        <v>1</v>
      </c>
      <c r="BA70" s="167">
        <f>IF(AZ70=1,G70,0)</f>
        <v>1420</v>
      </c>
      <c r="BB70" s="167">
        <f>IF(AZ70=2,G70,0)</f>
        <v>0</v>
      </c>
      <c r="BC70" s="167">
        <f>IF(AZ70=3,G70,0)</f>
        <v>0</v>
      </c>
      <c r="BD70" s="167">
        <f>IF(AZ70=4,G70,0)</f>
        <v>0</v>
      </c>
      <c r="BE70" s="167">
        <f>IF(AZ70=5,G70,0)</f>
        <v>0</v>
      </c>
      <c r="CA70" s="202">
        <v>12</v>
      </c>
      <c r="CB70" s="202">
        <v>0</v>
      </c>
      <c r="CZ70" s="167">
        <v>0</v>
      </c>
    </row>
    <row r="71" spans="1:104" x14ac:dyDescent="0.2">
      <c r="A71" s="196">
        <v>31</v>
      </c>
      <c r="B71" s="197" t="s">
        <v>171</v>
      </c>
      <c r="C71" s="198" t="s">
        <v>172</v>
      </c>
      <c r="D71" s="199" t="s">
        <v>154</v>
      </c>
      <c r="E71" s="200">
        <v>4</v>
      </c>
      <c r="F71" s="200">
        <v>4850</v>
      </c>
      <c r="G71" s="201">
        <f>E71*F71</f>
        <v>19400</v>
      </c>
      <c r="O71" s="195">
        <v>2</v>
      </c>
      <c r="AA71" s="167">
        <v>12</v>
      </c>
      <c r="AB71" s="167">
        <v>0</v>
      </c>
      <c r="AC71" s="167">
        <v>3</v>
      </c>
      <c r="AZ71" s="167">
        <v>1</v>
      </c>
      <c r="BA71" s="167">
        <f>IF(AZ71=1,G71,0)</f>
        <v>19400</v>
      </c>
      <c r="BB71" s="167">
        <f>IF(AZ71=2,G71,0)</f>
        <v>0</v>
      </c>
      <c r="BC71" s="167">
        <f>IF(AZ71=3,G71,0)</f>
        <v>0</v>
      </c>
      <c r="BD71" s="167">
        <f>IF(AZ71=4,G71,0)</f>
        <v>0</v>
      </c>
      <c r="BE71" s="167">
        <f>IF(AZ71=5,G71,0)</f>
        <v>0</v>
      </c>
      <c r="CA71" s="202">
        <v>12</v>
      </c>
      <c r="CB71" s="202">
        <v>0</v>
      </c>
      <c r="CZ71" s="167">
        <v>0</v>
      </c>
    </row>
    <row r="72" spans="1:104" x14ac:dyDescent="0.2">
      <c r="A72" s="196">
        <v>32</v>
      </c>
      <c r="B72" s="197" t="s">
        <v>173</v>
      </c>
      <c r="C72" s="198" t="s">
        <v>174</v>
      </c>
      <c r="D72" s="199" t="s">
        <v>161</v>
      </c>
      <c r="E72" s="200">
        <v>40</v>
      </c>
      <c r="F72" s="200">
        <v>8</v>
      </c>
      <c r="G72" s="201">
        <f>E72*F72</f>
        <v>320</v>
      </c>
      <c r="O72" s="195">
        <v>2</v>
      </c>
      <c r="AA72" s="167">
        <v>12</v>
      </c>
      <c r="AB72" s="167">
        <v>0</v>
      </c>
      <c r="AC72" s="167">
        <v>4</v>
      </c>
      <c r="AZ72" s="167">
        <v>1</v>
      </c>
      <c r="BA72" s="167">
        <f>IF(AZ72=1,G72,0)</f>
        <v>320</v>
      </c>
      <c r="BB72" s="167">
        <f>IF(AZ72=2,G72,0)</f>
        <v>0</v>
      </c>
      <c r="BC72" s="167">
        <f>IF(AZ72=3,G72,0)</f>
        <v>0</v>
      </c>
      <c r="BD72" s="167">
        <f>IF(AZ72=4,G72,0)</f>
        <v>0</v>
      </c>
      <c r="BE72" s="167">
        <f>IF(AZ72=5,G72,0)</f>
        <v>0</v>
      </c>
      <c r="CA72" s="202">
        <v>12</v>
      </c>
      <c r="CB72" s="202">
        <v>0</v>
      </c>
      <c r="CZ72" s="167">
        <v>0</v>
      </c>
    </row>
    <row r="73" spans="1:104" x14ac:dyDescent="0.2">
      <c r="A73" s="196">
        <v>33</v>
      </c>
      <c r="B73" s="197" t="s">
        <v>175</v>
      </c>
      <c r="C73" s="198" t="s">
        <v>176</v>
      </c>
      <c r="D73" s="199" t="s">
        <v>177</v>
      </c>
      <c r="E73" s="200">
        <v>50</v>
      </c>
      <c r="F73" s="200">
        <v>16</v>
      </c>
      <c r="G73" s="201">
        <f>E73*F73</f>
        <v>800</v>
      </c>
      <c r="O73" s="195">
        <v>2</v>
      </c>
      <c r="AA73" s="167">
        <v>12</v>
      </c>
      <c r="AB73" s="167">
        <v>0</v>
      </c>
      <c r="AC73" s="167">
        <v>5</v>
      </c>
      <c r="AZ73" s="167">
        <v>1</v>
      </c>
      <c r="BA73" s="167">
        <f>IF(AZ73=1,G73,0)</f>
        <v>800</v>
      </c>
      <c r="BB73" s="167">
        <f>IF(AZ73=2,G73,0)</f>
        <v>0</v>
      </c>
      <c r="BC73" s="167">
        <f>IF(AZ73=3,G73,0)</f>
        <v>0</v>
      </c>
      <c r="BD73" s="167">
        <f>IF(AZ73=4,G73,0)</f>
        <v>0</v>
      </c>
      <c r="BE73" s="167">
        <f>IF(AZ73=5,G73,0)</f>
        <v>0</v>
      </c>
      <c r="CA73" s="202">
        <v>12</v>
      </c>
      <c r="CB73" s="202">
        <v>0</v>
      </c>
      <c r="CZ73" s="167">
        <v>0</v>
      </c>
    </row>
    <row r="74" spans="1:104" x14ac:dyDescent="0.2">
      <c r="A74" s="196">
        <v>34</v>
      </c>
      <c r="B74" s="197" t="s">
        <v>178</v>
      </c>
      <c r="C74" s="198" t="s">
        <v>179</v>
      </c>
      <c r="D74" s="199" t="s">
        <v>180</v>
      </c>
      <c r="E74" s="200">
        <v>1</v>
      </c>
      <c r="F74" s="200">
        <v>5000</v>
      </c>
      <c r="G74" s="201">
        <f>E74*F74</f>
        <v>5000</v>
      </c>
      <c r="O74" s="195">
        <v>2</v>
      </c>
      <c r="AA74" s="167">
        <v>12</v>
      </c>
      <c r="AB74" s="167">
        <v>0</v>
      </c>
      <c r="AC74" s="167">
        <v>6</v>
      </c>
      <c r="AZ74" s="167">
        <v>1</v>
      </c>
      <c r="BA74" s="167">
        <f>IF(AZ74=1,G74,0)</f>
        <v>5000</v>
      </c>
      <c r="BB74" s="167">
        <f>IF(AZ74=2,G74,0)</f>
        <v>0</v>
      </c>
      <c r="BC74" s="167">
        <f>IF(AZ74=3,G74,0)</f>
        <v>0</v>
      </c>
      <c r="BD74" s="167">
        <f>IF(AZ74=4,G74,0)</f>
        <v>0</v>
      </c>
      <c r="BE74" s="167">
        <f>IF(AZ74=5,G74,0)</f>
        <v>0</v>
      </c>
      <c r="CA74" s="202">
        <v>12</v>
      </c>
      <c r="CB74" s="202">
        <v>0</v>
      </c>
      <c r="CZ74" s="167">
        <v>0</v>
      </c>
    </row>
    <row r="75" spans="1:104" x14ac:dyDescent="0.2">
      <c r="A75" s="196">
        <v>35</v>
      </c>
      <c r="B75" s="197" t="s">
        <v>181</v>
      </c>
      <c r="C75" s="198" t="s">
        <v>182</v>
      </c>
      <c r="D75" s="199" t="s">
        <v>154</v>
      </c>
      <c r="E75" s="200">
        <v>2</v>
      </c>
      <c r="F75" s="200">
        <v>7524</v>
      </c>
      <c r="G75" s="201">
        <f>E75*F75</f>
        <v>15048</v>
      </c>
      <c r="O75" s="195">
        <v>2</v>
      </c>
      <c r="AA75" s="167">
        <v>3</v>
      </c>
      <c r="AB75" s="167">
        <v>1</v>
      </c>
      <c r="AC75" s="167">
        <v>42223647</v>
      </c>
      <c r="AZ75" s="167">
        <v>1</v>
      </c>
      <c r="BA75" s="167">
        <f>IF(AZ75=1,G75,0)</f>
        <v>15048</v>
      </c>
      <c r="BB75" s="167">
        <f>IF(AZ75=2,G75,0)</f>
        <v>0</v>
      </c>
      <c r="BC75" s="167">
        <f>IF(AZ75=3,G75,0)</f>
        <v>0</v>
      </c>
      <c r="BD75" s="167">
        <f>IF(AZ75=4,G75,0)</f>
        <v>0</v>
      </c>
      <c r="BE75" s="167">
        <f>IF(AZ75=5,G75,0)</f>
        <v>0</v>
      </c>
      <c r="CA75" s="202">
        <v>3</v>
      </c>
      <c r="CB75" s="202">
        <v>1</v>
      </c>
      <c r="CZ75" s="167">
        <v>3.4000000000000002E-2</v>
      </c>
    </row>
    <row r="76" spans="1:104" ht="22.5" x14ac:dyDescent="0.2">
      <c r="A76" s="196">
        <v>36</v>
      </c>
      <c r="B76" s="197" t="s">
        <v>183</v>
      </c>
      <c r="C76" s="198" t="s">
        <v>184</v>
      </c>
      <c r="D76" s="199" t="s">
        <v>185</v>
      </c>
      <c r="E76" s="200">
        <v>4</v>
      </c>
      <c r="F76" s="200">
        <v>320</v>
      </c>
      <c r="G76" s="201">
        <f>E76*F76</f>
        <v>1280</v>
      </c>
      <c r="O76" s="195">
        <v>2</v>
      </c>
      <c r="AA76" s="167">
        <v>10</v>
      </c>
      <c r="AB76" s="167">
        <v>0</v>
      </c>
      <c r="AC76" s="167">
        <v>8</v>
      </c>
      <c r="AZ76" s="167">
        <v>5</v>
      </c>
      <c r="BA76" s="167">
        <f>IF(AZ76=1,G76,0)</f>
        <v>0</v>
      </c>
      <c r="BB76" s="167">
        <f>IF(AZ76=2,G76,0)</f>
        <v>0</v>
      </c>
      <c r="BC76" s="167">
        <f>IF(AZ76=3,G76,0)</f>
        <v>0</v>
      </c>
      <c r="BD76" s="167">
        <f>IF(AZ76=4,G76,0)</f>
        <v>0</v>
      </c>
      <c r="BE76" s="167">
        <f>IF(AZ76=5,G76,0)</f>
        <v>1280</v>
      </c>
      <c r="CA76" s="202">
        <v>10</v>
      </c>
      <c r="CB76" s="202">
        <v>0</v>
      </c>
      <c r="CZ76" s="167">
        <v>0</v>
      </c>
    </row>
    <row r="77" spans="1:104" x14ac:dyDescent="0.2">
      <c r="A77" s="215"/>
      <c r="B77" s="216" t="s">
        <v>69</v>
      </c>
      <c r="C77" s="217" t="str">
        <f>CONCATENATE(B61," ",C61)</f>
        <v>8 Trubní vedení</v>
      </c>
      <c r="D77" s="218"/>
      <c r="E77" s="219"/>
      <c r="F77" s="220"/>
      <c r="G77" s="221">
        <f>SUM(G61:G76)</f>
        <v>55015.5</v>
      </c>
      <c r="O77" s="195">
        <v>4</v>
      </c>
      <c r="BA77" s="222">
        <f>SUM(BA61:BA76)</f>
        <v>53735.5</v>
      </c>
      <c r="BB77" s="222">
        <f>SUM(BB61:BB76)</f>
        <v>0</v>
      </c>
      <c r="BC77" s="222">
        <f>SUM(BC61:BC76)</f>
        <v>0</v>
      </c>
      <c r="BD77" s="222">
        <f>SUM(BD61:BD76)</f>
        <v>0</v>
      </c>
      <c r="BE77" s="222">
        <f>SUM(BE61:BE76)</f>
        <v>1280</v>
      </c>
    </row>
    <row r="78" spans="1:104" x14ac:dyDescent="0.2">
      <c r="A78" s="188" t="s">
        <v>66</v>
      </c>
      <c r="B78" s="189" t="s">
        <v>186</v>
      </c>
      <c r="C78" s="190" t="s">
        <v>187</v>
      </c>
      <c r="D78" s="191"/>
      <c r="E78" s="192"/>
      <c r="F78" s="192"/>
      <c r="G78" s="193"/>
      <c r="H78" s="194"/>
      <c r="I78" s="194"/>
      <c r="O78" s="195">
        <v>1</v>
      </c>
    </row>
    <row r="79" spans="1:104" x14ac:dyDescent="0.2">
      <c r="A79" s="196">
        <v>37</v>
      </c>
      <c r="B79" s="197" t="s">
        <v>188</v>
      </c>
      <c r="C79" s="198" t="s">
        <v>189</v>
      </c>
      <c r="D79" s="199" t="s">
        <v>190</v>
      </c>
      <c r="E79" s="200">
        <v>17.216000000000001</v>
      </c>
      <c r="F79" s="200">
        <v>287</v>
      </c>
      <c r="G79" s="201">
        <f>E79*F79</f>
        <v>4940.9920000000002</v>
      </c>
      <c r="O79" s="195">
        <v>2</v>
      </c>
      <c r="AA79" s="167">
        <v>8</v>
      </c>
      <c r="AB79" s="167">
        <v>1</v>
      </c>
      <c r="AC79" s="167">
        <v>3</v>
      </c>
      <c r="AZ79" s="167">
        <v>1</v>
      </c>
      <c r="BA79" s="167">
        <f>IF(AZ79=1,G79,0)</f>
        <v>4940.9920000000002</v>
      </c>
      <c r="BB79" s="167">
        <f>IF(AZ79=2,G79,0)</f>
        <v>0</v>
      </c>
      <c r="BC79" s="167">
        <f>IF(AZ79=3,G79,0)</f>
        <v>0</v>
      </c>
      <c r="BD79" s="167">
        <f>IF(AZ79=4,G79,0)</f>
        <v>0</v>
      </c>
      <c r="BE79" s="167">
        <f>IF(AZ79=5,G79,0)</f>
        <v>0</v>
      </c>
      <c r="CA79" s="202">
        <v>8</v>
      </c>
      <c r="CB79" s="202">
        <v>1</v>
      </c>
      <c r="CZ79" s="167">
        <v>0</v>
      </c>
    </row>
    <row r="80" spans="1:104" x14ac:dyDescent="0.2">
      <c r="A80" s="196">
        <v>38</v>
      </c>
      <c r="B80" s="197" t="s">
        <v>191</v>
      </c>
      <c r="C80" s="198" t="s">
        <v>192</v>
      </c>
      <c r="D80" s="199" t="s">
        <v>190</v>
      </c>
      <c r="E80" s="200">
        <v>17.216000000000001</v>
      </c>
      <c r="F80" s="200">
        <v>11.3</v>
      </c>
      <c r="G80" s="201">
        <f>E80*F80</f>
        <v>194.54080000000002</v>
      </c>
      <c r="O80" s="195">
        <v>2</v>
      </c>
      <c r="AA80" s="167">
        <v>8</v>
      </c>
      <c r="AB80" s="167">
        <v>1</v>
      </c>
      <c r="AC80" s="167">
        <v>3</v>
      </c>
      <c r="AZ80" s="167">
        <v>1</v>
      </c>
      <c r="BA80" s="167">
        <f>IF(AZ80=1,G80,0)</f>
        <v>194.54080000000002</v>
      </c>
      <c r="BB80" s="167">
        <f>IF(AZ80=2,G80,0)</f>
        <v>0</v>
      </c>
      <c r="BC80" s="167">
        <f>IF(AZ80=3,G80,0)</f>
        <v>0</v>
      </c>
      <c r="BD80" s="167">
        <f>IF(AZ80=4,G80,0)</f>
        <v>0</v>
      </c>
      <c r="BE80" s="167">
        <f>IF(AZ80=5,G80,0)</f>
        <v>0</v>
      </c>
      <c r="CA80" s="202">
        <v>8</v>
      </c>
      <c r="CB80" s="202">
        <v>1</v>
      </c>
      <c r="CZ80" s="167">
        <v>0</v>
      </c>
    </row>
    <row r="81" spans="1:104" x14ac:dyDescent="0.2">
      <c r="A81" s="196">
        <v>39</v>
      </c>
      <c r="B81" s="197" t="s">
        <v>193</v>
      </c>
      <c r="C81" s="198" t="s">
        <v>194</v>
      </c>
      <c r="D81" s="199" t="s">
        <v>190</v>
      </c>
      <c r="E81" s="200">
        <v>17.216000000000001</v>
      </c>
      <c r="F81" s="200">
        <v>147</v>
      </c>
      <c r="G81" s="201">
        <f>E81*F81</f>
        <v>2530.752</v>
      </c>
      <c r="O81" s="195">
        <v>2</v>
      </c>
      <c r="AA81" s="167">
        <v>8</v>
      </c>
      <c r="AB81" s="167">
        <v>1</v>
      </c>
      <c r="AC81" s="167">
        <v>3</v>
      </c>
      <c r="AZ81" s="167">
        <v>1</v>
      </c>
      <c r="BA81" s="167">
        <f>IF(AZ81=1,G81,0)</f>
        <v>2530.752</v>
      </c>
      <c r="BB81" s="167">
        <f>IF(AZ81=2,G81,0)</f>
        <v>0</v>
      </c>
      <c r="BC81" s="167">
        <f>IF(AZ81=3,G81,0)</f>
        <v>0</v>
      </c>
      <c r="BD81" s="167">
        <f>IF(AZ81=4,G81,0)</f>
        <v>0</v>
      </c>
      <c r="BE81" s="167">
        <f>IF(AZ81=5,G81,0)</f>
        <v>0</v>
      </c>
      <c r="CA81" s="202">
        <v>8</v>
      </c>
      <c r="CB81" s="202">
        <v>1</v>
      </c>
      <c r="CZ81" s="167">
        <v>0</v>
      </c>
    </row>
    <row r="82" spans="1:104" x14ac:dyDescent="0.2">
      <c r="A82" s="196">
        <v>40</v>
      </c>
      <c r="B82" s="197" t="s">
        <v>195</v>
      </c>
      <c r="C82" s="198" t="s">
        <v>196</v>
      </c>
      <c r="D82" s="199" t="s">
        <v>190</v>
      </c>
      <c r="E82" s="200">
        <v>17.216000000000001</v>
      </c>
      <c r="F82" s="200">
        <v>50</v>
      </c>
      <c r="G82" s="201">
        <f>E82*F82</f>
        <v>860.80000000000007</v>
      </c>
      <c r="O82" s="195">
        <v>2</v>
      </c>
      <c r="AA82" s="167">
        <v>8</v>
      </c>
      <c r="AB82" s="167">
        <v>1</v>
      </c>
      <c r="AC82" s="167">
        <v>3</v>
      </c>
      <c r="AZ82" s="167">
        <v>1</v>
      </c>
      <c r="BA82" s="167">
        <f>IF(AZ82=1,G82,0)</f>
        <v>860.80000000000007</v>
      </c>
      <c r="BB82" s="167">
        <f>IF(AZ82=2,G82,0)</f>
        <v>0</v>
      </c>
      <c r="BC82" s="167">
        <f>IF(AZ82=3,G82,0)</f>
        <v>0</v>
      </c>
      <c r="BD82" s="167">
        <f>IF(AZ82=4,G82,0)</f>
        <v>0</v>
      </c>
      <c r="BE82" s="167">
        <f>IF(AZ82=5,G82,0)</f>
        <v>0</v>
      </c>
      <c r="CA82" s="202">
        <v>8</v>
      </c>
      <c r="CB82" s="202">
        <v>1</v>
      </c>
      <c r="CZ82" s="167">
        <v>0</v>
      </c>
    </row>
    <row r="83" spans="1:104" x14ac:dyDescent="0.2">
      <c r="A83" s="215"/>
      <c r="B83" s="216" t="s">
        <v>69</v>
      </c>
      <c r="C83" s="217" t="str">
        <f>CONCATENATE(B78," ",C78)</f>
        <v>96 Bourání konstrukcí</v>
      </c>
      <c r="D83" s="218"/>
      <c r="E83" s="219"/>
      <c r="F83" s="220"/>
      <c r="G83" s="221">
        <f>SUM(G78:G82)</f>
        <v>8527.0847999999987</v>
      </c>
      <c r="O83" s="195">
        <v>4</v>
      </c>
      <c r="BA83" s="222">
        <f>SUM(BA78:BA82)</f>
        <v>8527.0847999999987</v>
      </c>
      <c r="BB83" s="222">
        <f>SUM(BB78:BB82)</f>
        <v>0</v>
      </c>
      <c r="BC83" s="222">
        <f>SUM(BC78:BC82)</f>
        <v>0</v>
      </c>
      <c r="BD83" s="222">
        <f>SUM(BD78:BD82)</f>
        <v>0</v>
      </c>
      <c r="BE83" s="222">
        <f>SUM(BE78:BE82)</f>
        <v>0</v>
      </c>
    </row>
    <row r="84" spans="1:104" x14ac:dyDescent="0.2">
      <c r="A84" s="188" t="s">
        <v>66</v>
      </c>
      <c r="B84" s="189" t="s">
        <v>197</v>
      </c>
      <c r="C84" s="190" t="s">
        <v>198</v>
      </c>
      <c r="D84" s="191"/>
      <c r="E84" s="192"/>
      <c r="F84" s="192"/>
      <c r="G84" s="193"/>
      <c r="H84" s="194"/>
      <c r="I84" s="194"/>
      <c r="O84" s="195">
        <v>1</v>
      </c>
    </row>
    <row r="85" spans="1:104" x14ac:dyDescent="0.2">
      <c r="A85" s="196">
        <v>41</v>
      </c>
      <c r="B85" s="197" t="s">
        <v>199</v>
      </c>
      <c r="C85" s="198" t="s">
        <v>200</v>
      </c>
      <c r="D85" s="199" t="s">
        <v>190</v>
      </c>
      <c r="E85" s="200">
        <v>39.672777000000004</v>
      </c>
      <c r="F85" s="200">
        <v>770</v>
      </c>
      <c r="G85" s="201">
        <f>E85*F85</f>
        <v>30548.038290000004</v>
      </c>
      <c r="O85" s="195">
        <v>2</v>
      </c>
      <c r="AA85" s="167">
        <v>7</v>
      </c>
      <c r="AB85" s="167">
        <v>1</v>
      </c>
      <c r="AC85" s="167">
        <v>2</v>
      </c>
      <c r="AZ85" s="167">
        <v>1</v>
      </c>
      <c r="BA85" s="167">
        <f>IF(AZ85=1,G85,0)</f>
        <v>30548.038290000004</v>
      </c>
      <c r="BB85" s="167">
        <f>IF(AZ85=2,G85,0)</f>
        <v>0</v>
      </c>
      <c r="BC85" s="167">
        <f>IF(AZ85=3,G85,0)</f>
        <v>0</v>
      </c>
      <c r="BD85" s="167">
        <f>IF(AZ85=4,G85,0)</f>
        <v>0</v>
      </c>
      <c r="BE85" s="167">
        <f>IF(AZ85=5,G85,0)</f>
        <v>0</v>
      </c>
      <c r="CA85" s="202">
        <v>7</v>
      </c>
      <c r="CB85" s="202">
        <v>1</v>
      </c>
      <c r="CZ85" s="167">
        <v>0</v>
      </c>
    </row>
    <row r="86" spans="1:104" x14ac:dyDescent="0.2">
      <c r="A86" s="215"/>
      <c r="B86" s="216" t="s">
        <v>69</v>
      </c>
      <c r="C86" s="217" t="str">
        <f>CONCATENATE(B84," ",C84)</f>
        <v>99 Staveništní přesun hmot</v>
      </c>
      <c r="D86" s="218"/>
      <c r="E86" s="219"/>
      <c r="F86" s="220"/>
      <c r="G86" s="221">
        <f>SUM(G84:G85)</f>
        <v>30548.038290000004</v>
      </c>
      <c r="O86" s="195">
        <v>4</v>
      </c>
      <c r="BA86" s="222">
        <f>SUM(BA84:BA85)</f>
        <v>30548.038290000004</v>
      </c>
      <c r="BB86" s="222">
        <f>SUM(BB84:BB85)</f>
        <v>0</v>
      </c>
      <c r="BC86" s="222">
        <f>SUM(BC84:BC85)</f>
        <v>0</v>
      </c>
      <c r="BD86" s="222">
        <f>SUM(BD84:BD85)</f>
        <v>0</v>
      </c>
      <c r="BE86" s="222">
        <f>SUM(BE84:BE85)</f>
        <v>0</v>
      </c>
    </row>
    <row r="87" spans="1:104" x14ac:dyDescent="0.2">
      <c r="A87" s="188" t="s">
        <v>66</v>
      </c>
      <c r="B87" s="189" t="s">
        <v>201</v>
      </c>
      <c r="C87" s="190" t="s">
        <v>202</v>
      </c>
      <c r="D87" s="191"/>
      <c r="E87" s="192"/>
      <c r="F87" s="192"/>
      <c r="G87" s="193"/>
      <c r="H87" s="194"/>
      <c r="I87" s="194"/>
      <c r="O87" s="195">
        <v>1</v>
      </c>
    </row>
    <row r="88" spans="1:104" x14ac:dyDescent="0.2">
      <c r="A88" s="196">
        <v>42</v>
      </c>
      <c r="B88" s="197" t="s">
        <v>203</v>
      </c>
      <c r="C88" s="198" t="s">
        <v>204</v>
      </c>
      <c r="D88" s="199" t="s">
        <v>161</v>
      </c>
      <c r="E88" s="200">
        <v>36</v>
      </c>
      <c r="F88" s="200">
        <v>85</v>
      </c>
      <c r="G88" s="201">
        <f>E88*F88</f>
        <v>3060</v>
      </c>
      <c r="O88" s="195">
        <v>2</v>
      </c>
      <c r="AA88" s="167">
        <v>1</v>
      </c>
      <c r="AB88" s="167">
        <v>9</v>
      </c>
      <c r="AC88" s="167">
        <v>9</v>
      </c>
      <c r="AZ88" s="167">
        <v>4</v>
      </c>
      <c r="BA88" s="167">
        <f>IF(AZ88=1,G88,0)</f>
        <v>0</v>
      </c>
      <c r="BB88" s="167">
        <f>IF(AZ88=2,G88,0)</f>
        <v>0</v>
      </c>
      <c r="BC88" s="167">
        <f>IF(AZ88=3,G88,0)</f>
        <v>0</v>
      </c>
      <c r="BD88" s="167">
        <f>IF(AZ88=4,G88,0)</f>
        <v>3060</v>
      </c>
      <c r="BE88" s="167">
        <f>IF(AZ88=5,G88,0)</f>
        <v>0</v>
      </c>
      <c r="CA88" s="202">
        <v>1</v>
      </c>
      <c r="CB88" s="202">
        <v>9</v>
      </c>
      <c r="CZ88" s="167">
        <v>0</v>
      </c>
    </row>
    <row r="89" spans="1:104" x14ac:dyDescent="0.2">
      <c r="A89" s="196">
        <v>43</v>
      </c>
      <c r="B89" s="197" t="s">
        <v>205</v>
      </c>
      <c r="C89" s="198" t="s">
        <v>206</v>
      </c>
      <c r="D89" s="199" t="s">
        <v>154</v>
      </c>
      <c r="E89" s="200">
        <v>24</v>
      </c>
      <c r="F89" s="200">
        <v>324</v>
      </c>
      <c r="G89" s="201">
        <f>E89*F89</f>
        <v>7776</v>
      </c>
      <c r="O89" s="195">
        <v>2</v>
      </c>
      <c r="AA89" s="167">
        <v>1</v>
      </c>
      <c r="AB89" s="167">
        <v>9</v>
      </c>
      <c r="AC89" s="167">
        <v>9</v>
      </c>
      <c r="AZ89" s="167">
        <v>4</v>
      </c>
      <c r="BA89" s="167">
        <f>IF(AZ89=1,G89,0)</f>
        <v>0</v>
      </c>
      <c r="BB89" s="167">
        <f>IF(AZ89=2,G89,0)</f>
        <v>0</v>
      </c>
      <c r="BC89" s="167">
        <f>IF(AZ89=3,G89,0)</f>
        <v>0</v>
      </c>
      <c r="BD89" s="167">
        <f>IF(AZ89=4,G89,0)</f>
        <v>7776</v>
      </c>
      <c r="BE89" s="167">
        <f>IF(AZ89=5,G89,0)</f>
        <v>0</v>
      </c>
      <c r="CA89" s="202">
        <v>1</v>
      </c>
      <c r="CB89" s="202">
        <v>9</v>
      </c>
      <c r="CZ89" s="167">
        <v>0</v>
      </c>
    </row>
    <row r="90" spans="1:104" x14ac:dyDescent="0.2">
      <c r="A90" s="196">
        <v>44</v>
      </c>
      <c r="B90" s="197" t="s">
        <v>207</v>
      </c>
      <c r="C90" s="198" t="s">
        <v>208</v>
      </c>
      <c r="D90" s="199" t="s">
        <v>154</v>
      </c>
      <c r="E90" s="200">
        <v>5</v>
      </c>
      <c r="F90" s="200">
        <v>1020</v>
      </c>
      <c r="G90" s="201">
        <f>E90*F90</f>
        <v>5100</v>
      </c>
      <c r="O90" s="195">
        <v>2</v>
      </c>
      <c r="AA90" s="167">
        <v>12</v>
      </c>
      <c r="AB90" s="167">
        <v>0</v>
      </c>
      <c r="AC90" s="167">
        <v>7</v>
      </c>
      <c r="AZ90" s="167">
        <v>4</v>
      </c>
      <c r="BA90" s="167">
        <f>IF(AZ90=1,G90,0)</f>
        <v>0</v>
      </c>
      <c r="BB90" s="167">
        <f>IF(AZ90=2,G90,0)</f>
        <v>0</v>
      </c>
      <c r="BC90" s="167">
        <f>IF(AZ90=3,G90,0)</f>
        <v>0</v>
      </c>
      <c r="BD90" s="167">
        <f>IF(AZ90=4,G90,0)</f>
        <v>5100</v>
      </c>
      <c r="BE90" s="167">
        <f>IF(AZ90=5,G90,0)</f>
        <v>0</v>
      </c>
      <c r="CA90" s="202">
        <v>12</v>
      </c>
      <c r="CB90" s="202">
        <v>0</v>
      </c>
      <c r="CZ90" s="167">
        <v>0</v>
      </c>
    </row>
    <row r="91" spans="1:104" x14ac:dyDescent="0.2">
      <c r="A91" s="196">
        <v>45</v>
      </c>
      <c r="B91" s="197" t="s">
        <v>209</v>
      </c>
      <c r="C91" s="198" t="s">
        <v>210</v>
      </c>
      <c r="D91" s="199" t="s">
        <v>154</v>
      </c>
      <c r="E91" s="200">
        <v>8</v>
      </c>
      <c r="F91" s="200">
        <v>503.37</v>
      </c>
      <c r="G91" s="201">
        <f>E91*F91</f>
        <v>4026.96</v>
      </c>
      <c r="O91" s="195">
        <v>2</v>
      </c>
      <c r="AA91" s="167">
        <v>3</v>
      </c>
      <c r="AB91" s="167">
        <v>9</v>
      </c>
      <c r="AC91" s="167" t="s">
        <v>209</v>
      </c>
      <c r="AZ91" s="167">
        <v>3</v>
      </c>
      <c r="BA91" s="167">
        <f>IF(AZ91=1,G91,0)</f>
        <v>0</v>
      </c>
      <c r="BB91" s="167">
        <f>IF(AZ91=2,G91,0)</f>
        <v>0</v>
      </c>
      <c r="BC91" s="167">
        <f>IF(AZ91=3,G91,0)</f>
        <v>4026.96</v>
      </c>
      <c r="BD91" s="167">
        <f>IF(AZ91=4,G91,0)</f>
        <v>0</v>
      </c>
      <c r="BE91" s="167">
        <f>IF(AZ91=5,G91,0)</f>
        <v>0</v>
      </c>
      <c r="CA91" s="202">
        <v>3</v>
      </c>
      <c r="CB91" s="202">
        <v>9</v>
      </c>
      <c r="CZ91" s="167">
        <v>0</v>
      </c>
    </row>
    <row r="92" spans="1:104" x14ac:dyDescent="0.2">
      <c r="A92" s="196">
        <v>46</v>
      </c>
      <c r="B92" s="197" t="s">
        <v>211</v>
      </c>
      <c r="C92" s="198" t="s">
        <v>212</v>
      </c>
      <c r="D92" s="199" t="s">
        <v>154</v>
      </c>
      <c r="E92" s="200">
        <v>5</v>
      </c>
      <c r="F92" s="200">
        <v>374.85</v>
      </c>
      <c r="G92" s="201">
        <f>E92*F92</f>
        <v>1874.25</v>
      </c>
      <c r="O92" s="195">
        <v>2</v>
      </c>
      <c r="AA92" s="167">
        <v>3</v>
      </c>
      <c r="AB92" s="167">
        <v>9</v>
      </c>
      <c r="AC92" s="167" t="s">
        <v>211</v>
      </c>
      <c r="AZ92" s="167">
        <v>3</v>
      </c>
      <c r="BA92" s="167">
        <f>IF(AZ92=1,G92,0)</f>
        <v>0</v>
      </c>
      <c r="BB92" s="167">
        <f>IF(AZ92=2,G92,0)</f>
        <v>0</v>
      </c>
      <c r="BC92" s="167">
        <f>IF(AZ92=3,G92,0)</f>
        <v>1874.25</v>
      </c>
      <c r="BD92" s="167">
        <f>IF(AZ92=4,G92,0)</f>
        <v>0</v>
      </c>
      <c r="BE92" s="167">
        <f>IF(AZ92=5,G92,0)</f>
        <v>0</v>
      </c>
      <c r="CA92" s="202">
        <v>3</v>
      </c>
      <c r="CB92" s="202">
        <v>9</v>
      </c>
      <c r="CZ92" s="167">
        <v>0</v>
      </c>
    </row>
    <row r="93" spans="1:104" ht="22.5" x14ac:dyDescent="0.2">
      <c r="A93" s="196">
        <v>47</v>
      </c>
      <c r="B93" s="197" t="s">
        <v>213</v>
      </c>
      <c r="C93" s="198" t="s">
        <v>214</v>
      </c>
      <c r="D93" s="199" t="s">
        <v>161</v>
      </c>
      <c r="E93" s="200">
        <v>38</v>
      </c>
      <c r="F93" s="200">
        <v>230.27</v>
      </c>
      <c r="G93" s="201">
        <f>E93*F93</f>
        <v>8750.26</v>
      </c>
      <c r="O93" s="195">
        <v>2</v>
      </c>
      <c r="AA93" s="167">
        <v>3</v>
      </c>
      <c r="AB93" s="167">
        <v>9</v>
      </c>
      <c r="AC93" s="167">
        <v>28613617</v>
      </c>
      <c r="AZ93" s="167">
        <v>3</v>
      </c>
      <c r="BA93" s="167">
        <f>IF(AZ93=1,G93,0)</f>
        <v>0</v>
      </c>
      <c r="BB93" s="167">
        <f>IF(AZ93=2,G93,0)</f>
        <v>0</v>
      </c>
      <c r="BC93" s="167">
        <f>IF(AZ93=3,G93,0)</f>
        <v>8750.26</v>
      </c>
      <c r="BD93" s="167">
        <f>IF(AZ93=4,G93,0)</f>
        <v>0</v>
      </c>
      <c r="BE93" s="167">
        <f>IF(AZ93=5,G93,0)</f>
        <v>0</v>
      </c>
      <c r="CA93" s="202">
        <v>3</v>
      </c>
      <c r="CB93" s="202">
        <v>9</v>
      </c>
      <c r="CZ93" s="167">
        <v>2.0200000000000001E-3</v>
      </c>
    </row>
    <row r="94" spans="1:104" x14ac:dyDescent="0.2">
      <c r="A94" s="215"/>
      <c r="B94" s="216" t="s">
        <v>69</v>
      </c>
      <c r="C94" s="217" t="str">
        <f>CONCATENATE(B87," ",C87)</f>
        <v>M23 Montáže potrubí</v>
      </c>
      <c r="D94" s="218"/>
      <c r="E94" s="219"/>
      <c r="F94" s="220"/>
      <c r="G94" s="221">
        <f>SUM(G87:G93)</f>
        <v>30587.47</v>
      </c>
      <c r="O94" s="195">
        <v>4</v>
      </c>
      <c r="BA94" s="222">
        <f>SUM(BA87:BA93)</f>
        <v>0</v>
      </c>
      <c r="BB94" s="222">
        <f>SUM(BB87:BB93)</f>
        <v>0</v>
      </c>
      <c r="BC94" s="222">
        <f>SUM(BC87:BC93)</f>
        <v>14651.470000000001</v>
      </c>
      <c r="BD94" s="222">
        <f>SUM(BD87:BD93)</f>
        <v>15936</v>
      </c>
      <c r="BE94" s="222">
        <f>SUM(BE87:BE93)</f>
        <v>0</v>
      </c>
    </row>
    <row r="95" spans="1:104" x14ac:dyDescent="0.2">
      <c r="E95" s="167"/>
    </row>
    <row r="96" spans="1:104" x14ac:dyDescent="0.2">
      <c r="E96" s="167"/>
    </row>
    <row r="97" spans="5:5" x14ac:dyDescent="0.2">
      <c r="E97" s="167"/>
    </row>
    <row r="98" spans="5:5" x14ac:dyDescent="0.2">
      <c r="E98" s="167"/>
    </row>
    <row r="99" spans="5:5" x14ac:dyDescent="0.2">
      <c r="E99" s="167"/>
    </row>
    <row r="100" spans="5:5" x14ac:dyDescent="0.2">
      <c r="E100" s="167"/>
    </row>
    <row r="101" spans="5:5" x14ac:dyDescent="0.2">
      <c r="E101" s="167"/>
    </row>
    <row r="102" spans="5:5" x14ac:dyDescent="0.2">
      <c r="E102" s="167"/>
    </row>
    <row r="103" spans="5:5" x14ac:dyDescent="0.2">
      <c r="E103" s="167"/>
    </row>
    <row r="104" spans="5:5" x14ac:dyDescent="0.2">
      <c r="E104" s="167"/>
    </row>
    <row r="105" spans="5:5" x14ac:dyDescent="0.2">
      <c r="E105" s="167"/>
    </row>
    <row r="106" spans="5:5" x14ac:dyDescent="0.2">
      <c r="E106" s="167"/>
    </row>
    <row r="107" spans="5:5" x14ac:dyDescent="0.2">
      <c r="E107" s="167"/>
    </row>
    <row r="108" spans="5:5" x14ac:dyDescent="0.2">
      <c r="E108" s="167"/>
    </row>
    <row r="109" spans="5:5" x14ac:dyDescent="0.2">
      <c r="E109" s="167"/>
    </row>
    <row r="110" spans="5:5" x14ac:dyDescent="0.2">
      <c r="E110" s="167"/>
    </row>
    <row r="111" spans="5:5" x14ac:dyDescent="0.2">
      <c r="E111" s="167"/>
    </row>
    <row r="112" spans="5:5" x14ac:dyDescent="0.2">
      <c r="E112" s="167"/>
    </row>
    <row r="113" spans="1:7" x14ac:dyDescent="0.2">
      <c r="E113" s="167"/>
    </row>
    <row r="114" spans="1:7" x14ac:dyDescent="0.2">
      <c r="E114" s="167"/>
    </row>
    <row r="115" spans="1:7" x14ac:dyDescent="0.2">
      <c r="E115" s="167"/>
    </row>
    <row r="116" spans="1:7" x14ac:dyDescent="0.2">
      <c r="E116" s="167"/>
    </row>
    <row r="117" spans="1:7" x14ac:dyDescent="0.2">
      <c r="E117" s="167"/>
    </row>
    <row r="118" spans="1:7" x14ac:dyDescent="0.2">
      <c r="A118" s="223"/>
      <c r="B118" s="223"/>
      <c r="C118" s="223"/>
      <c r="D118" s="223"/>
      <c r="E118" s="223"/>
      <c r="F118" s="223"/>
      <c r="G118" s="223"/>
    </row>
    <row r="119" spans="1:7" x14ac:dyDescent="0.2">
      <c r="A119" s="223"/>
      <c r="B119" s="223"/>
      <c r="C119" s="223"/>
      <c r="D119" s="223"/>
      <c r="E119" s="223"/>
      <c r="F119" s="223"/>
      <c r="G119" s="223"/>
    </row>
    <row r="120" spans="1:7" x14ac:dyDescent="0.2">
      <c r="A120" s="223"/>
      <c r="B120" s="223"/>
      <c r="C120" s="223"/>
      <c r="D120" s="223"/>
      <c r="E120" s="223"/>
      <c r="F120" s="223"/>
      <c r="G120" s="223"/>
    </row>
    <row r="121" spans="1:7" x14ac:dyDescent="0.2">
      <c r="A121" s="223"/>
      <c r="B121" s="223"/>
      <c r="C121" s="223"/>
      <c r="D121" s="223"/>
      <c r="E121" s="223"/>
      <c r="F121" s="223"/>
      <c r="G121" s="223"/>
    </row>
    <row r="122" spans="1:7" x14ac:dyDescent="0.2">
      <c r="E122" s="167"/>
    </row>
    <row r="123" spans="1:7" x14ac:dyDescent="0.2">
      <c r="E123" s="167"/>
    </row>
    <row r="124" spans="1:7" x14ac:dyDescent="0.2">
      <c r="E124" s="167"/>
    </row>
    <row r="125" spans="1:7" x14ac:dyDescent="0.2">
      <c r="E125" s="167"/>
    </row>
    <row r="126" spans="1:7" x14ac:dyDescent="0.2">
      <c r="E126" s="167"/>
    </row>
    <row r="127" spans="1:7" x14ac:dyDescent="0.2">
      <c r="E127" s="167"/>
    </row>
    <row r="128" spans="1:7" x14ac:dyDescent="0.2">
      <c r="E128" s="167"/>
    </row>
    <row r="129" spans="5:5" x14ac:dyDescent="0.2">
      <c r="E129" s="167"/>
    </row>
    <row r="130" spans="5:5" x14ac:dyDescent="0.2">
      <c r="E130" s="167"/>
    </row>
    <row r="131" spans="5:5" x14ac:dyDescent="0.2">
      <c r="E131" s="167"/>
    </row>
    <row r="132" spans="5:5" x14ac:dyDescent="0.2">
      <c r="E132" s="167"/>
    </row>
    <row r="133" spans="5:5" x14ac:dyDescent="0.2">
      <c r="E133" s="167"/>
    </row>
    <row r="134" spans="5:5" x14ac:dyDescent="0.2">
      <c r="E134" s="167"/>
    </row>
    <row r="135" spans="5:5" x14ac:dyDescent="0.2">
      <c r="E135" s="167"/>
    </row>
    <row r="136" spans="5:5" x14ac:dyDescent="0.2">
      <c r="E136" s="167"/>
    </row>
    <row r="137" spans="5:5" x14ac:dyDescent="0.2">
      <c r="E137" s="167"/>
    </row>
    <row r="138" spans="5:5" x14ac:dyDescent="0.2">
      <c r="E138" s="167"/>
    </row>
    <row r="139" spans="5:5" x14ac:dyDescent="0.2">
      <c r="E139" s="167"/>
    </row>
    <row r="140" spans="5:5" x14ac:dyDescent="0.2">
      <c r="E140" s="167"/>
    </row>
    <row r="141" spans="5:5" x14ac:dyDescent="0.2">
      <c r="E141" s="167"/>
    </row>
    <row r="142" spans="5:5" x14ac:dyDescent="0.2">
      <c r="E142" s="167"/>
    </row>
    <row r="143" spans="5:5" x14ac:dyDescent="0.2">
      <c r="E143" s="167"/>
    </row>
    <row r="144" spans="5:5" x14ac:dyDescent="0.2">
      <c r="E144" s="167"/>
    </row>
    <row r="145" spans="1:7" x14ac:dyDescent="0.2">
      <c r="E145" s="167"/>
    </row>
    <row r="146" spans="1:7" x14ac:dyDescent="0.2">
      <c r="E146" s="167"/>
    </row>
    <row r="147" spans="1:7" x14ac:dyDescent="0.2">
      <c r="E147" s="167"/>
    </row>
    <row r="148" spans="1:7" x14ac:dyDescent="0.2">
      <c r="E148" s="167"/>
    </row>
    <row r="149" spans="1:7" x14ac:dyDescent="0.2">
      <c r="E149" s="167"/>
    </row>
    <row r="150" spans="1:7" x14ac:dyDescent="0.2">
      <c r="E150" s="167"/>
    </row>
    <row r="151" spans="1:7" x14ac:dyDescent="0.2">
      <c r="E151" s="167"/>
    </row>
    <row r="152" spans="1:7" x14ac:dyDescent="0.2">
      <c r="E152" s="167"/>
    </row>
    <row r="153" spans="1:7" x14ac:dyDescent="0.2">
      <c r="A153" s="224"/>
      <c r="B153" s="224"/>
    </row>
    <row r="154" spans="1:7" x14ac:dyDescent="0.2">
      <c r="A154" s="223"/>
      <c r="B154" s="223"/>
      <c r="C154" s="226"/>
      <c r="D154" s="226"/>
      <c r="E154" s="227"/>
      <c r="F154" s="226"/>
      <c r="G154" s="228"/>
    </row>
    <row r="155" spans="1:7" x14ac:dyDescent="0.2">
      <c r="A155" s="229"/>
      <c r="B155" s="229"/>
      <c r="C155" s="223"/>
      <c r="D155" s="223"/>
      <c r="E155" s="230"/>
      <c r="F155" s="223"/>
      <c r="G155" s="223"/>
    </row>
    <row r="156" spans="1:7" x14ac:dyDescent="0.2">
      <c r="A156" s="223"/>
      <c r="B156" s="223"/>
      <c r="C156" s="223"/>
      <c r="D156" s="223"/>
      <c r="E156" s="230"/>
      <c r="F156" s="223"/>
      <c r="G156" s="223"/>
    </row>
    <row r="157" spans="1:7" x14ac:dyDescent="0.2">
      <c r="A157" s="223"/>
      <c r="B157" s="223"/>
      <c r="C157" s="223"/>
      <c r="D157" s="223"/>
      <c r="E157" s="230"/>
      <c r="F157" s="223"/>
      <c r="G157" s="223"/>
    </row>
    <row r="158" spans="1:7" x14ac:dyDescent="0.2">
      <c r="A158" s="223"/>
      <c r="B158" s="223"/>
      <c r="C158" s="223"/>
      <c r="D158" s="223"/>
      <c r="E158" s="230"/>
      <c r="F158" s="223"/>
      <c r="G158" s="223"/>
    </row>
    <row r="159" spans="1:7" x14ac:dyDescent="0.2">
      <c r="A159" s="223"/>
      <c r="B159" s="223"/>
      <c r="C159" s="223"/>
      <c r="D159" s="223"/>
      <c r="E159" s="230"/>
      <c r="F159" s="223"/>
      <c r="G159" s="223"/>
    </row>
    <row r="160" spans="1:7" x14ac:dyDescent="0.2">
      <c r="A160" s="223"/>
      <c r="B160" s="223"/>
      <c r="C160" s="223"/>
      <c r="D160" s="223"/>
      <c r="E160" s="230"/>
      <c r="F160" s="223"/>
      <c r="G160" s="223"/>
    </row>
    <row r="161" spans="1:7" x14ac:dyDescent="0.2">
      <c r="A161" s="223"/>
      <c r="B161" s="223"/>
      <c r="C161" s="223"/>
      <c r="D161" s="223"/>
      <c r="E161" s="230"/>
      <c r="F161" s="223"/>
      <c r="G161" s="223"/>
    </row>
    <row r="162" spans="1:7" x14ac:dyDescent="0.2">
      <c r="A162" s="223"/>
      <c r="B162" s="223"/>
      <c r="C162" s="223"/>
      <c r="D162" s="223"/>
      <c r="E162" s="230"/>
      <c r="F162" s="223"/>
      <c r="G162" s="223"/>
    </row>
    <row r="163" spans="1:7" x14ac:dyDescent="0.2">
      <c r="A163" s="223"/>
      <c r="B163" s="223"/>
      <c r="C163" s="223"/>
      <c r="D163" s="223"/>
      <c r="E163" s="230"/>
      <c r="F163" s="223"/>
      <c r="G163" s="223"/>
    </row>
    <row r="164" spans="1:7" x14ac:dyDescent="0.2">
      <c r="A164" s="223"/>
      <c r="B164" s="223"/>
      <c r="C164" s="223"/>
      <c r="D164" s="223"/>
      <c r="E164" s="230"/>
      <c r="F164" s="223"/>
      <c r="G164" s="223"/>
    </row>
    <row r="165" spans="1:7" x14ac:dyDescent="0.2">
      <c r="A165" s="223"/>
      <c r="B165" s="223"/>
      <c r="C165" s="223"/>
      <c r="D165" s="223"/>
      <c r="E165" s="230"/>
      <c r="F165" s="223"/>
      <c r="G165" s="223"/>
    </row>
    <row r="166" spans="1:7" x14ac:dyDescent="0.2">
      <c r="A166" s="223"/>
      <c r="B166" s="223"/>
      <c r="C166" s="223"/>
      <c r="D166" s="223"/>
      <c r="E166" s="230"/>
      <c r="F166" s="223"/>
      <c r="G166" s="223"/>
    </row>
    <row r="167" spans="1:7" x14ac:dyDescent="0.2">
      <c r="A167" s="223"/>
      <c r="B167" s="223"/>
      <c r="C167" s="223"/>
      <c r="D167" s="223"/>
      <c r="E167" s="230"/>
      <c r="F167" s="223"/>
      <c r="G167" s="223"/>
    </row>
  </sheetData>
  <mergeCells count="31">
    <mergeCell ref="C54:D54"/>
    <mergeCell ref="C56:D56"/>
    <mergeCell ref="C68:G68"/>
    <mergeCell ref="C39:G39"/>
    <mergeCell ref="C40:D40"/>
    <mergeCell ref="C41:D41"/>
    <mergeCell ref="C46:G46"/>
    <mergeCell ref="C47:D47"/>
    <mergeCell ref="C48:D48"/>
    <mergeCell ref="C50:D50"/>
    <mergeCell ref="C53:D53"/>
    <mergeCell ref="C26:G26"/>
    <mergeCell ref="C27:D27"/>
    <mergeCell ref="C31:D31"/>
    <mergeCell ref="C34:G34"/>
    <mergeCell ref="C36:G36"/>
    <mergeCell ref="C37:D37"/>
    <mergeCell ref="C15:D15"/>
    <mergeCell ref="C17:D17"/>
    <mergeCell ref="C19:D19"/>
    <mergeCell ref="C22:G22"/>
    <mergeCell ref="C23:D23"/>
    <mergeCell ref="C24:D24"/>
    <mergeCell ref="A1:G1"/>
    <mergeCell ref="A3:B3"/>
    <mergeCell ref="A4:B4"/>
    <mergeCell ref="E4:G4"/>
    <mergeCell ref="C9:D9"/>
    <mergeCell ref="C10:D10"/>
    <mergeCell ref="C13:D13"/>
    <mergeCell ref="C14:D1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Projektis</dc:creator>
  <cp:lastModifiedBy>Projektis</cp:lastModifiedBy>
  <dcterms:created xsi:type="dcterms:W3CDTF">2020-01-15T11:39:32Z</dcterms:created>
  <dcterms:modified xsi:type="dcterms:W3CDTF">2020-01-15T11:40:36Z</dcterms:modified>
</cp:coreProperties>
</file>